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legalaidsk-my.sharepoint.com/personal/cschmunk_legalaid_sk_ca/Documents/Desktop/New ROS/"/>
    </mc:Choice>
  </mc:AlternateContent>
  <xr:revisionPtr revIDLastSave="83" documentId="8_{7564EF25-2573-4258-98A9-F18600A1CF8D}" xr6:coauthVersionLast="47" xr6:coauthVersionMax="47" xr10:uidLastSave="{225FFA92-66D0-4432-A438-02598087872E}"/>
  <bookViews>
    <workbookView xWindow="750" yWindow="960" windowWidth="27810" windowHeight="13905" xr2:uid="{00000000-000D-0000-FFFF-FFFF00000000}"/>
  </bookViews>
  <sheets>
    <sheet name="June 2026" sheetId="1" r:id="rId1"/>
    <sheet name="Sheet2" sheetId="2" state="hidden" r:id="rId2"/>
  </sheets>
  <definedNames>
    <definedName name="Absence">Sheet2!$B$1:$D$24</definedName>
    <definedName name="CostPerPage">Sheet2!$A$57</definedName>
    <definedName name="CostPerPage2">Sheet2!$A$58</definedName>
    <definedName name="Final">Sheet2!$A$29</definedName>
    <definedName name="Fixed">Sheet2!$A$1:$M$24</definedName>
    <definedName name="FixedFee">Sheet2!$O$5:$O$8</definedName>
    <definedName name="Meals">Sheet2!$A$35:$A$46</definedName>
    <definedName name="Ordinary">Sheet2!$O$1:$O$4</definedName>
    <definedName name="PresentStatus">Sheet2!$A$49:$A$54</definedName>
    <definedName name="_xlnm.Print_Area" localSheetId="0">'June 2026'!$A$1:$I$156</definedName>
    <definedName name="Rates">Sheet2!$A$35:$B$46</definedName>
    <definedName name="tariffdate">Sheet2!$B$1:$H$24</definedName>
    <definedName name="TravelRate">Sheet2!$A$1:$H$27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1" l="1"/>
  <c r="D36" i="1"/>
  <c r="B51" i="1"/>
  <c r="B50" i="1" l="1"/>
  <c r="I138" i="1" l="1"/>
  <c r="I137" i="1"/>
  <c r="I136" i="1"/>
  <c r="I135" i="1"/>
  <c r="I134" i="1"/>
  <c r="I133" i="1"/>
  <c r="B39" i="2"/>
  <c r="B40" i="2"/>
  <c r="B38" i="2"/>
  <c r="H127" i="1" l="1"/>
  <c r="H126" i="1"/>
  <c r="H125" i="1"/>
  <c r="H124" i="1"/>
  <c r="H123" i="1"/>
  <c r="H122" i="1"/>
  <c r="H121" i="1"/>
  <c r="H120" i="1"/>
  <c r="I120" i="1" s="1"/>
  <c r="G145" i="1" l="1"/>
  <c r="G144" i="1"/>
  <c r="I139" i="1" l="1"/>
  <c r="I123" i="1"/>
  <c r="I122" i="1"/>
  <c r="I121" i="1"/>
  <c r="I125" i="1"/>
  <c r="E38" i="1" l="1"/>
  <c r="G38" i="1" s="1"/>
  <c r="E37" i="1"/>
  <c r="G37" i="1" s="1"/>
  <c r="G36" i="1" l="1"/>
  <c r="I124" i="1"/>
  <c r="I126" i="1"/>
  <c r="I127" i="1"/>
  <c r="G151" i="1" l="1"/>
  <c r="G41" i="1"/>
  <c r="G116" i="1" l="1"/>
  <c r="G39" i="1" l="1"/>
  <c r="F48" i="1" s="1"/>
  <c r="F128" i="1"/>
  <c r="I128" i="1" l="1"/>
  <c r="F50" i="1" s="1"/>
  <c r="G153" i="1" l="1"/>
  <c r="G40" i="1" s="1"/>
  <c r="F49" i="1" s="1"/>
  <c r="G42" i="1" l="1"/>
  <c r="F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  <author>Boyko, Jerome LAS</author>
    <author>Ahmed Jawaid, Ali LAS</author>
  </authors>
  <commentList>
    <comment ref="A2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LAS: This is a Drop-Down list.
Choose the appropriate Status from this list</t>
        </r>
      </text>
    </comment>
    <comment ref="A2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LAS:
Specify Other</t>
        </r>
      </text>
    </comment>
    <comment ref="B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LAS:</t>
        </r>
        <r>
          <rPr>
            <sz val="9"/>
            <color indexed="81"/>
            <rFont val="Tahoma"/>
            <family val="2"/>
          </rPr>
          <t xml:space="preserve">
Enter date as  dd-mm-yyyy    
  or 
you can write out the date as 
month date, year (eg. october 31, 2019) and the program will convert</t>
        </r>
      </text>
    </comment>
    <comment ref="B36" authorId="2" shapeId="0" xr:uid="{633A36E3-5D2D-41F3-802F-3FD3B75048CC}">
      <text>
        <r>
          <rPr>
            <b/>
            <sz val="9"/>
            <color indexed="81"/>
            <rFont val="Tahoma"/>
            <family val="2"/>
          </rPr>
          <t>LAS:</t>
        </r>
        <r>
          <rPr>
            <sz val="9"/>
            <color indexed="81"/>
            <rFont val="Tahoma"/>
            <family val="2"/>
          </rPr>
          <t xml:space="preserve">
Please select "N/A" from drop-down list if not claiming fixed fee.</t>
        </r>
      </text>
    </comment>
    <comment ref="A9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SLA:
Use ALT ENTER to make a new paragraph</t>
        </r>
      </text>
    </comment>
  </commentList>
</comments>
</file>

<file path=xl/sharedStrings.xml><?xml version="1.0" encoding="utf-8"?>
<sst xmlns="http://schemas.openxmlformats.org/spreadsheetml/2006/main" count="178" uniqueCount="145">
  <si>
    <t>Absence Fees</t>
  </si>
  <si>
    <t>(Travelling time, wait time, jury wait time)</t>
  </si>
  <si>
    <t>Date</t>
  </si>
  <si>
    <t>From (City/Town)</t>
  </si>
  <si>
    <t>To (City/Town)</t>
  </si>
  <si>
    <t>Hours (portion)</t>
  </si>
  <si>
    <t>Fees</t>
  </si>
  <si>
    <t>Total Km</t>
  </si>
  <si>
    <t>Rate</t>
  </si>
  <si>
    <t>Total Travel Disbursements</t>
  </si>
  <si>
    <t>Other Disbursements (C)</t>
  </si>
  <si>
    <t>Explanation</t>
  </si>
  <si>
    <t>Postage</t>
  </si>
  <si>
    <t>Long Distance</t>
  </si>
  <si>
    <t>Total Other Disbursements</t>
  </si>
  <si>
    <t>TOTAL DISBURSEMENTS A + B + C</t>
  </si>
  <si>
    <t>SASKATCHEWAN LEGAL AID COMMISSION</t>
  </si>
  <si>
    <t xml:space="preserve">Client: </t>
  </si>
  <si>
    <t>Law Firm:</t>
  </si>
  <si>
    <t>Address:</t>
  </si>
  <si>
    <t xml:space="preserve">E-Mail:   </t>
  </si>
  <si>
    <t>Postal Code:</t>
  </si>
  <si>
    <t>Court:</t>
  </si>
  <si>
    <t>Dates of Court Appearances:</t>
  </si>
  <si>
    <t>Present Status</t>
  </si>
  <si>
    <t>Signed By:</t>
  </si>
  <si>
    <t>Dated:</t>
  </si>
  <si>
    <t>Total Disbursements:</t>
  </si>
  <si>
    <t>Total Prep Hours:</t>
  </si>
  <si>
    <t>Total Court Hours:</t>
  </si>
  <si>
    <t>Total Absence (travel) fees:</t>
  </si>
  <si>
    <t>Total Account:</t>
  </si>
  <si>
    <t>File Closure fee if applicable:</t>
  </si>
  <si>
    <t>/hr</t>
  </si>
  <si>
    <t>@  $</t>
  </si>
  <si>
    <t>Amount</t>
  </si>
  <si>
    <t>Legal Aid Head Office Use:</t>
  </si>
  <si>
    <t>Account Code:</t>
  </si>
  <si>
    <t>If a judgement or an order has been made complete as applicable:</t>
  </si>
  <si>
    <t>My client is entitled to be paid or required to pay pursuant to a judgement or order the sum of:</t>
  </si>
  <si>
    <t>for costs, which at the date here of:</t>
  </si>
  <si>
    <t>has been paid to the commission.</t>
  </si>
  <si>
    <t>has been paid to the Crown/Other Party:</t>
  </si>
  <si>
    <t>Final Account</t>
  </si>
  <si>
    <t>Fixed Fee</t>
  </si>
  <si>
    <t>SECTION "F"</t>
  </si>
  <si>
    <t>SECTION "E"</t>
  </si>
  <si>
    <t>SECTION "D"</t>
  </si>
  <si>
    <t>SECTION "C"</t>
  </si>
  <si>
    <t>SECTION "B"</t>
  </si>
  <si>
    <t>SECTION "A"</t>
  </si>
  <si>
    <t>Total Absence Fees Hours</t>
  </si>
  <si>
    <t>Meals</t>
  </si>
  <si>
    <t>Rates</t>
  </si>
  <si>
    <t>Hotel</t>
  </si>
  <si>
    <t>N</t>
  </si>
  <si>
    <t>Other – provide explanation and receipts where applicable (Attach Receipts and further explanations)</t>
  </si>
  <si>
    <t>Interim Account.</t>
  </si>
  <si>
    <t>Account Summary</t>
  </si>
  <si>
    <t>Certificate of Renumeration:</t>
  </si>
  <si>
    <r>
      <t xml:space="preserve">I certify that I have not received any money other than remuneration from the Commission, unless stated herein, from or on behalf of the above-named person in connection with legal services provided to that person by myself under </t>
    </r>
    <r>
      <rPr>
        <i/>
        <sz val="11"/>
        <color theme="1"/>
        <rFont val="Calibri"/>
        <family val="2"/>
        <scheme val="minor"/>
      </rPr>
      <t>The Legal Aid Act</t>
    </r>
    <r>
      <rPr>
        <sz val="11"/>
        <color theme="1"/>
        <rFont val="Calibri"/>
        <family val="2"/>
        <scheme val="minor"/>
      </rPr>
      <t>.</t>
    </r>
  </si>
  <si>
    <t>Number of Pages</t>
  </si>
  <si>
    <t>Cost Per Page</t>
  </si>
  <si>
    <t>A</t>
  </si>
  <si>
    <t>Ordinary</t>
  </si>
  <si>
    <t>Select from Drop down list</t>
  </si>
  <si>
    <t>Provincial</t>
  </si>
  <si>
    <t>Most Serious charge/problem (for criminal, please indicate if summary or indictable):</t>
  </si>
  <si>
    <t>Other Charges/problem (Indicate if summary or indictable, as applicable):</t>
  </si>
  <si>
    <t>Order</t>
  </si>
  <si>
    <t>Fixed Fee for:</t>
  </si>
  <si>
    <t>Queen's Bench</t>
  </si>
  <si>
    <t>File closure result of check box</t>
  </si>
  <si>
    <t>Travel Type</t>
  </si>
  <si>
    <t>P</t>
  </si>
  <si>
    <t>Must enter Date to use Travel Type</t>
  </si>
  <si>
    <t>N/A</t>
  </si>
  <si>
    <t>Tariff Date:</t>
  </si>
  <si>
    <t>Provide an itemization of services rendered including date, service, time. 
(printouts from PCLaw or Esilaw are accepted)</t>
  </si>
  <si>
    <t>Other</t>
  </si>
  <si>
    <t>PA</t>
  </si>
  <si>
    <t>Sustenance, Accommodation and Other Travel (B)</t>
  </si>
  <si>
    <t>(Do not include other travel costs, record in section b above)</t>
  </si>
  <si>
    <t>Parking</t>
  </si>
  <si>
    <t>Air travel</t>
  </si>
  <si>
    <t>Total Sustenance, Accommodation and other travel</t>
  </si>
  <si>
    <t>Other - Explanation</t>
  </si>
  <si>
    <t>first 400 pages</t>
  </si>
  <si>
    <t>next stage</t>
  </si>
  <si>
    <r>
      <rPr>
        <b/>
        <i/>
        <sz val="10"/>
        <color theme="1"/>
        <rFont val="Arial"/>
        <family val="2"/>
      </rPr>
      <t>Is EFT information current?</t>
    </r>
    <r>
      <rPr>
        <i/>
        <sz val="10"/>
        <color theme="1"/>
        <rFont val="Arial"/>
        <family val="2"/>
      </rPr>
      <t xml:space="preserve"> If not, please inform Head Office by email of the change</t>
    </r>
  </si>
  <si>
    <t>File Closed, Authorized work completed. No outstanding charges/problems.</t>
  </si>
  <si>
    <t>File Closed, I withdrew due to loss of contact with client.</t>
  </si>
  <si>
    <t>File Closed, I withdrew as the client dismissed me as counsel.</t>
  </si>
  <si>
    <t>File Closed, No further useful work can be done.</t>
  </si>
  <si>
    <t>Photocopies/Printing  - First 400 pages at $0.25 then $0.05/page, total max of $200</t>
  </si>
  <si>
    <t>Facsimile, $0.25, total max of $50</t>
  </si>
  <si>
    <t>Initials of Solictor who traveled</t>
  </si>
  <si>
    <t>Return trip  Y/N</t>
  </si>
  <si>
    <t>Absence</t>
  </si>
  <si>
    <t>Solicitor:</t>
  </si>
  <si>
    <t>Report of Solicitor - Legal Services Rendered</t>
  </si>
  <si>
    <t>absence</t>
  </si>
  <si>
    <t>A Breakfast</t>
  </si>
  <si>
    <t>B Dinner</t>
  </si>
  <si>
    <t>C Supper</t>
  </si>
  <si>
    <t>D Breakfast/Dinner</t>
  </si>
  <si>
    <t>E Dinner/Supper</t>
  </si>
  <si>
    <t>F Per Diem</t>
  </si>
  <si>
    <t>G Not used</t>
  </si>
  <si>
    <t>H Not used</t>
  </si>
  <si>
    <t>I Not used</t>
  </si>
  <si>
    <t>J Not used</t>
  </si>
  <si>
    <t>K Not used</t>
  </si>
  <si>
    <t>L Not used</t>
  </si>
  <si>
    <r>
      <t xml:space="preserve"> If claiming meals for a full day, please use the per diem rate.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 xml:space="preserve"> the drop down menu has meal rates associated with the different times of day</t>
    </r>
  </si>
  <si>
    <t>Meal</t>
  </si>
  <si>
    <r>
      <t xml:space="preserve">Disbursements should be listed net of GST as Legal Aid is GST Exempt. 
GST #R107684258
Use Drop down menu to choose meals
</t>
    </r>
    <r>
      <rPr>
        <b/>
        <i/>
        <sz val="10"/>
        <color theme="1"/>
        <rFont val="Arial"/>
        <family val="2"/>
      </rPr>
      <t xml:space="preserve">Enter date as </t>
    </r>
    <r>
      <rPr>
        <b/>
        <i/>
        <u/>
        <sz val="10"/>
        <color theme="1"/>
        <rFont val="Arial"/>
        <family val="2"/>
      </rPr>
      <t>MM-DD-YYYY</t>
    </r>
    <r>
      <rPr>
        <b/>
        <i/>
        <sz val="10"/>
        <color theme="1"/>
        <rFont val="Arial"/>
        <family val="2"/>
      </rPr>
      <t xml:space="preserve">, e.g. September 30, 2024 to be written as 
</t>
    </r>
    <r>
      <rPr>
        <b/>
        <i/>
        <u/>
        <sz val="10"/>
        <color theme="1"/>
        <rFont val="Arial"/>
        <family val="2"/>
      </rPr>
      <t>09-30-2024</t>
    </r>
  </si>
  <si>
    <t>King's Bench</t>
  </si>
  <si>
    <t>Travel Disbursements (Mileage) (A)</t>
  </si>
  <si>
    <t>Appointment date:</t>
  </si>
  <si>
    <t>LSN:</t>
  </si>
  <si>
    <t>Invoice #:</t>
  </si>
  <si>
    <t>First Account:</t>
  </si>
  <si>
    <t>Subsequent:</t>
  </si>
  <si>
    <t>PB#:</t>
  </si>
  <si>
    <t>Doc Ref:</t>
  </si>
  <si>
    <t>PO:</t>
  </si>
  <si>
    <t>Update:</t>
  </si>
  <si>
    <t>Absence:</t>
  </si>
  <si>
    <t>Distinct Services Provided (indicate nature of services by information / indictment: separate trial dates, juristictions, etc):</t>
  </si>
  <si>
    <t>Your File #:</t>
  </si>
  <si>
    <t>Place of Trial:</t>
  </si>
  <si>
    <t>Total:</t>
  </si>
  <si>
    <r>
      <t xml:space="preserve">entries and all supporting documents to: </t>
    </r>
    <r>
      <rPr>
        <b/>
        <sz val="9.5"/>
        <color theme="1"/>
        <rFont val="Arial"/>
        <family val="2"/>
      </rPr>
      <t>PBaccounts@legalaid.sk.ca</t>
    </r>
  </si>
  <si>
    <t>Email completed billing package including Report of Solicitor, time</t>
  </si>
  <si>
    <r>
      <t xml:space="preserve"> </t>
    </r>
    <r>
      <rPr>
        <b/>
        <sz val="12"/>
        <color theme="1"/>
        <rFont val="Arial"/>
        <family val="2"/>
      </rPr>
      <t>Report of Solicitor - General</t>
    </r>
  </si>
  <si>
    <t>Assessed by:</t>
  </si>
  <si>
    <t>Information / indictment:</t>
  </si>
  <si>
    <t>Trial date(s) / location:</t>
  </si>
  <si>
    <t>Other:</t>
  </si>
  <si>
    <t>Disbursments (A+B):</t>
  </si>
  <si>
    <t>Enter date as mm-dd-yyyy</t>
  </si>
  <si>
    <t>Other (No Contact Established)</t>
  </si>
  <si>
    <t>State particulars / file summary  (family services performed, criminal services performed)</t>
  </si>
  <si>
    <t>Problem Outcomes: (list by family service provided or by criminal charges)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</si>
</sst>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[$-F800]dddd\,\ mmmm\ dd\,\ yyyy"/>
    <numFmt numFmtId="167" formatCode="mm/dd/yyyy"/>
    <numFmt numFmtId="168" formatCode="0.00_ ;\-0.00\ "/>
  </numFmts>
  <fonts count="2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9.5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6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sz val="9"/>
      <color indexed="81"/>
      <name val="Tahoma"/>
      <family val="2"/>
    </font>
    <font>
      <b/>
      <i/>
      <u/>
      <sz val="10"/>
      <color theme="1"/>
      <name val="Arial"/>
      <family val="2"/>
    </font>
    <font>
      <sz val="8"/>
      <color rgb="FF000000"/>
      <name val="Segoe UI"/>
      <family val="2"/>
    </font>
    <font>
      <sz val="9.5"/>
      <color theme="1"/>
      <name val="Arial"/>
      <family val="2"/>
    </font>
    <font>
      <sz val="12"/>
      <color theme="1"/>
      <name val="Arial"/>
      <family val="2"/>
    </font>
    <font>
      <sz val="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4F0F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36">
    <xf numFmtId="0" fontId="0" fillId="0" borderId="0" xfId="0"/>
    <xf numFmtId="0" fontId="8" fillId="0" borderId="0" xfId="0" applyFont="1"/>
    <xf numFmtId="0" fontId="2" fillId="0" borderId="0" xfId="0" applyFont="1" applyAlignment="1">
      <alignment vertical="center"/>
    </xf>
    <xf numFmtId="164" fontId="0" fillId="0" borderId="0" xfId="2" applyFont="1"/>
    <xf numFmtId="0" fontId="5" fillId="0" borderId="0" xfId="0" applyFont="1"/>
    <xf numFmtId="0" fontId="2" fillId="0" borderId="1" xfId="0" applyFont="1" applyBorder="1" applyAlignment="1">
      <alignment vertical="center" wrapText="1"/>
    </xf>
    <xf numFmtId="165" fontId="2" fillId="0" borderId="1" xfId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0" fillId="0" borderId="12" xfId="0" applyFont="1" applyBorder="1"/>
    <xf numFmtId="0" fontId="11" fillId="0" borderId="0" xfId="0" applyFont="1"/>
    <xf numFmtId="164" fontId="11" fillId="0" borderId="0" xfId="2" applyFont="1" applyFill="1"/>
    <xf numFmtId="0" fontId="6" fillId="0" borderId="0" xfId="0" applyFont="1" applyAlignment="1">
      <alignment vertical="center" wrapText="1"/>
    </xf>
    <xf numFmtId="164" fontId="2" fillId="0" borderId="12" xfId="2" applyFont="1" applyBorder="1" applyAlignment="1" applyProtection="1">
      <alignment vertical="center"/>
      <protection locked="0"/>
    </xf>
    <xf numFmtId="164" fontId="0" fillId="0" borderId="0" xfId="2" applyFont="1" applyProtection="1">
      <protection locked="0"/>
    </xf>
    <xf numFmtId="165" fontId="2" fillId="0" borderId="12" xfId="1" applyFont="1" applyBorder="1" applyAlignment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0" applyFont="1"/>
    <xf numFmtId="0" fontId="5" fillId="0" borderId="7" xfId="0" applyFont="1" applyBorder="1"/>
    <xf numFmtId="165" fontId="5" fillId="0" borderId="0" xfId="1" applyFont="1" applyAlignment="1"/>
    <xf numFmtId="0" fontId="5" fillId="0" borderId="18" xfId="0" applyFont="1" applyBorder="1"/>
    <xf numFmtId="0" fontId="6" fillId="0" borderId="0" xfId="0" applyFont="1" applyAlignment="1">
      <alignment vertical="top" wrapText="1"/>
    </xf>
    <xf numFmtId="14" fontId="5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Protection="1">
      <protection locked="0"/>
    </xf>
    <xf numFmtId="0" fontId="1" fillId="0" borderId="0" xfId="0" applyFont="1"/>
    <xf numFmtId="0" fontId="2" fillId="0" borderId="0" xfId="0" quotePrefix="1" applyFont="1" applyAlignment="1">
      <alignment horizontal="right"/>
    </xf>
    <xf numFmtId="164" fontId="2" fillId="0" borderId="1" xfId="2" applyFont="1" applyBorder="1"/>
    <xf numFmtId="0" fontId="2" fillId="0" borderId="1" xfId="0" applyFont="1" applyBorder="1" applyProtection="1">
      <protection locked="0"/>
    </xf>
    <xf numFmtId="0" fontId="12" fillId="0" borderId="0" xfId="0" applyFont="1"/>
    <xf numFmtId="167" fontId="0" fillId="0" borderId="0" xfId="0" applyNumberFormat="1"/>
    <xf numFmtId="0" fontId="15" fillId="0" borderId="0" xfId="0" applyFont="1"/>
    <xf numFmtId="167" fontId="2" fillId="0" borderId="0" xfId="0" applyNumberFormat="1" applyFont="1"/>
    <xf numFmtId="0" fontId="14" fillId="0" borderId="0" xfId="0" applyFont="1"/>
    <xf numFmtId="0" fontId="16" fillId="0" borderId="0" xfId="0" applyFont="1"/>
    <xf numFmtId="0" fontId="5" fillId="2" borderId="0" xfId="0" applyFont="1" applyFill="1" applyProtection="1">
      <protection locked="0"/>
    </xf>
    <xf numFmtId="2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20" xfId="0" applyFont="1" applyBorder="1" applyProtection="1">
      <protection locked="0"/>
    </xf>
    <xf numFmtId="0" fontId="2" fillId="3" borderId="1" xfId="0" applyFont="1" applyFill="1" applyBorder="1" applyAlignment="1">
      <alignment vertical="top"/>
    </xf>
    <xf numFmtId="0" fontId="2" fillId="0" borderId="2" xfId="0" applyFont="1" applyBorder="1" applyProtection="1">
      <protection locked="0"/>
    </xf>
    <xf numFmtId="14" fontId="2" fillId="0" borderId="1" xfId="0" applyNumberFormat="1" applyFont="1" applyBorder="1" applyAlignment="1" applyProtection="1">
      <alignment vertical="center"/>
      <protection locked="0"/>
    </xf>
    <xf numFmtId="0" fontId="6" fillId="0" borderId="2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7" xfId="0" applyFont="1" applyBorder="1"/>
    <xf numFmtId="0" fontId="2" fillId="0" borderId="21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vertical="center"/>
      <protection locked="0"/>
    </xf>
    <xf numFmtId="168" fontId="2" fillId="0" borderId="12" xfId="1" applyNumberFormat="1" applyFont="1" applyBorder="1" applyAlignment="1" applyProtection="1">
      <protection locked="0"/>
    </xf>
    <xf numFmtId="2" fontId="0" fillId="0" borderId="0" xfId="0" applyNumberFormat="1"/>
    <xf numFmtId="1" fontId="0" fillId="0" borderId="0" xfId="0" applyNumberFormat="1"/>
    <xf numFmtId="0" fontId="2" fillId="4" borderId="1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23" fillId="0" borderId="18" xfId="0" applyFont="1" applyBorder="1"/>
    <xf numFmtId="0" fontId="3" fillId="0" borderId="18" xfId="0" applyFont="1" applyBorder="1"/>
    <xf numFmtId="0" fontId="3" fillId="0" borderId="0" xfId="0" applyFont="1" applyAlignment="1">
      <alignment horizontal="left" vertical="center"/>
    </xf>
    <xf numFmtId="0" fontId="23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 indent="1"/>
    </xf>
    <xf numFmtId="164" fontId="2" fillId="4" borderId="12" xfId="0" applyNumberFormat="1" applyFont="1" applyFill="1" applyBorder="1"/>
    <xf numFmtId="0" fontId="2" fillId="4" borderId="0" xfId="0" applyFont="1" applyFill="1"/>
    <xf numFmtId="0" fontId="0" fillId="4" borderId="0" xfId="0" applyFill="1" applyAlignment="1">
      <alignment horizontal="right"/>
    </xf>
    <xf numFmtId="164" fontId="2" fillId="4" borderId="9" xfId="2" applyFon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 applyProtection="1">
      <alignment horizontal="lef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166" fontId="5" fillId="0" borderId="0" xfId="0" applyNumberFormat="1" applyFont="1" applyAlignment="1">
      <alignment horizontal="left"/>
    </xf>
    <xf numFmtId="0" fontId="1" fillId="0" borderId="0" xfId="0" applyFont="1" applyAlignment="1" applyProtection="1">
      <alignment vertical="center"/>
      <protection locked="0"/>
    </xf>
    <xf numFmtId="0" fontId="2" fillId="4" borderId="0" xfId="0" applyFont="1" applyFill="1" applyAlignment="1">
      <alignment vertical="center"/>
    </xf>
    <xf numFmtId="0" fontId="5" fillId="4" borderId="0" xfId="0" applyFont="1" applyFill="1"/>
    <xf numFmtId="0" fontId="2" fillId="4" borderId="0" xfId="0" applyFont="1" applyFill="1" applyAlignment="1">
      <alignment horizontal="right"/>
    </xf>
    <xf numFmtId="0" fontId="0" fillId="4" borderId="0" xfId="0" applyFill="1"/>
    <xf numFmtId="164" fontId="0" fillId="4" borderId="0" xfId="2" applyFont="1" applyFill="1" applyBorder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19" xfId="0" applyFont="1" applyFill="1" applyBorder="1"/>
    <xf numFmtId="0" fontId="2" fillId="4" borderId="29" xfId="0" applyFont="1" applyFill="1" applyBorder="1"/>
    <xf numFmtId="0" fontId="2" fillId="4" borderId="19" xfId="0" applyFont="1" applyFill="1" applyBorder="1" applyAlignment="1">
      <alignment vertical="center"/>
    </xf>
    <xf numFmtId="0" fontId="2" fillId="4" borderId="30" xfId="0" applyFont="1" applyFill="1" applyBorder="1"/>
    <xf numFmtId="0" fontId="2" fillId="4" borderId="19" xfId="0" applyFont="1" applyFill="1" applyBorder="1" applyAlignment="1">
      <alignment horizontal="right"/>
    </xf>
    <xf numFmtId="164" fontId="0" fillId="4" borderId="31" xfId="2" applyFont="1" applyFill="1" applyBorder="1" applyAlignment="1"/>
    <xf numFmtId="0" fontId="2" fillId="4" borderId="27" xfId="0" applyFont="1" applyFill="1" applyBorder="1" applyAlignment="1">
      <alignment vertical="center"/>
    </xf>
    <xf numFmtId="0" fontId="2" fillId="4" borderId="7" xfId="0" applyFont="1" applyFill="1" applyBorder="1"/>
    <xf numFmtId="0" fontId="2" fillId="4" borderId="28" xfId="0" applyFont="1" applyFill="1" applyBorder="1"/>
    <xf numFmtId="0" fontId="3" fillId="0" borderId="32" xfId="0" applyFont="1" applyBorder="1" applyAlignment="1">
      <alignment vertical="center"/>
    </xf>
    <xf numFmtId="0" fontId="3" fillId="0" borderId="32" xfId="0" applyFont="1" applyBorder="1" applyAlignment="1">
      <alignment horizontal="left" vertical="center" indent="1"/>
    </xf>
    <xf numFmtId="0" fontId="23" fillId="0" borderId="3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164" fontId="2" fillId="0" borderId="20" xfId="2" applyFont="1" applyBorder="1"/>
    <xf numFmtId="164" fontId="2" fillId="0" borderId="1" xfId="2" applyFont="1" applyBorder="1" applyAlignment="1">
      <alignment vertical="center" wrapText="1"/>
    </xf>
    <xf numFmtId="0" fontId="24" fillId="0" borderId="0" xfId="0" applyFont="1"/>
    <xf numFmtId="164" fontId="2" fillId="0" borderId="14" xfId="2" applyFont="1" applyBorder="1"/>
    <xf numFmtId="0" fontId="2" fillId="0" borderId="0" xfId="0" applyFont="1" applyAlignment="1">
      <alignment horizontal="left" vertical="center" indent="1"/>
    </xf>
    <xf numFmtId="164" fontId="0" fillId="4" borderId="24" xfId="2" applyFont="1" applyFill="1" applyBorder="1" applyAlignment="1">
      <alignment horizontal="right"/>
    </xf>
    <xf numFmtId="0" fontId="0" fillId="0" borderId="25" xfId="0" applyBorder="1" applyAlignment="1">
      <alignment horizontal="right"/>
    </xf>
    <xf numFmtId="164" fontId="0" fillId="4" borderId="0" xfId="2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164" fontId="2" fillId="0" borderId="14" xfId="2" applyFont="1" applyFill="1" applyBorder="1"/>
    <xf numFmtId="0" fontId="1" fillId="4" borderId="26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4" borderId="26" xfId="0" applyFont="1" applyFill="1" applyBorder="1" applyAlignment="1">
      <alignment horizontal="right"/>
    </xf>
    <xf numFmtId="0" fontId="0" fillId="0" borderId="23" xfId="0" applyBorder="1"/>
    <xf numFmtId="0" fontId="0" fillId="0" borderId="22" xfId="0" applyBorder="1"/>
    <xf numFmtId="0" fontId="0" fillId="0" borderId="27" xfId="0" applyBorder="1"/>
    <xf numFmtId="0" fontId="0" fillId="0" borderId="7" xfId="0" applyBorder="1"/>
    <xf numFmtId="0" fontId="0" fillId="0" borderId="28" xfId="0" applyBorder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 wrapText="1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Protection="1">
      <protection locked="0"/>
    </xf>
    <xf numFmtId="0" fontId="2" fillId="0" borderId="0" xfId="0" applyFont="1" applyAlignment="1">
      <alignment horizontal="right"/>
    </xf>
    <xf numFmtId="0" fontId="2" fillId="0" borderId="4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0" borderId="12" xfId="0" applyFont="1" applyBorder="1" applyProtection="1">
      <protection locked="0"/>
    </xf>
    <xf numFmtId="0" fontId="3" fillId="0" borderId="0" xfId="0" applyFont="1" applyAlignment="1">
      <alignment vertical="center"/>
    </xf>
    <xf numFmtId="0" fontId="2" fillId="0" borderId="0" xfId="0" applyFont="1" applyProtection="1">
      <protection locked="0"/>
    </xf>
    <xf numFmtId="166" fontId="2" fillId="0" borderId="0" xfId="0" applyNumberFormat="1" applyFont="1" applyAlignment="1" applyProtection="1">
      <alignment horizontal="left" wrapText="1"/>
      <protection locked="0"/>
    </xf>
    <xf numFmtId="166" fontId="2" fillId="0" borderId="4" xfId="0" applyNumberFormat="1" applyFont="1" applyBorder="1" applyAlignment="1" applyProtection="1">
      <alignment horizontal="left" wrapText="1"/>
      <protection locked="0"/>
    </xf>
    <xf numFmtId="0" fontId="3" fillId="0" borderId="18" xfId="0" applyFont="1" applyBorder="1" applyAlignment="1">
      <alignment vertical="center"/>
    </xf>
    <xf numFmtId="0" fontId="2" fillId="0" borderId="6" xfId="0" applyFont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15" fontId="2" fillId="0" borderId="6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 vertical="top" wrapText="1"/>
    </xf>
    <xf numFmtId="164" fontId="0" fillId="0" borderId="12" xfId="2" applyFont="1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3" fillId="0" borderId="18" xfId="0" applyFont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164" fontId="2" fillId="0" borderId="5" xfId="2" applyFont="1" applyBorder="1" applyAlignment="1">
      <alignment vertical="center" wrapText="1"/>
    </xf>
    <xf numFmtId="164" fontId="2" fillId="0" borderId="3" xfId="2" applyFont="1" applyBorder="1" applyAlignment="1">
      <alignment vertical="center" wrapText="1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6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164" fontId="2" fillId="0" borderId="5" xfId="2" applyFont="1" applyBorder="1" applyAlignment="1" applyProtection="1">
      <alignment vertical="center" wrapText="1"/>
      <protection locked="0"/>
    </xf>
    <xf numFmtId="164" fontId="2" fillId="0" borderId="3" xfId="2" applyFont="1" applyBorder="1" applyAlignment="1" applyProtection="1">
      <alignment vertical="center" wrapText="1"/>
      <protection locked="0"/>
    </xf>
    <xf numFmtId="164" fontId="2" fillId="0" borderId="5" xfId="2" applyFont="1" applyBorder="1" applyAlignment="1" applyProtection="1">
      <alignment vertical="center" wrapText="1"/>
    </xf>
    <xf numFmtId="164" fontId="2" fillId="0" borderId="3" xfId="2" applyFont="1" applyBorder="1" applyAlignment="1" applyProtection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" fillId="4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2" fillId="0" borderId="5" xfId="0" applyNumberFormat="1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15" xfId="0" applyBorder="1" applyAlignment="1" applyProtection="1">
      <alignment horizontal="left" vertical="top" wrapText="1" indent="1"/>
      <protection locked="0"/>
    </xf>
    <xf numFmtId="0" fontId="0" fillId="0" borderId="16" xfId="0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alignment horizontal="left" vertical="top" wrapText="1" indent="1"/>
      <protection locked="0"/>
    </xf>
    <xf numFmtId="0" fontId="0" fillId="0" borderId="13" xfId="0" applyBorder="1" applyAlignment="1" applyProtection="1">
      <alignment horizontal="left" vertical="top" wrapText="1" indent="1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166" fontId="2" fillId="0" borderId="12" xfId="0" applyNumberFormat="1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left" vertical="top" wrapText="1" indent="1"/>
      <protection locked="0"/>
    </xf>
    <xf numFmtId="0" fontId="2" fillId="0" borderId="9" xfId="0" applyFont="1" applyBorder="1" applyAlignment="1" applyProtection="1">
      <alignment horizontal="left" vertical="top" wrapText="1" indent="1"/>
      <protection locked="0"/>
    </xf>
    <xf numFmtId="0" fontId="2" fillId="0" borderId="10" xfId="0" applyFont="1" applyBorder="1" applyAlignment="1" applyProtection="1">
      <alignment horizontal="left" vertical="top" wrapText="1" indent="1"/>
      <protection locked="0"/>
    </xf>
    <xf numFmtId="0" fontId="2" fillId="0" borderId="15" xfId="0" applyFont="1" applyBorder="1" applyAlignment="1" applyProtection="1">
      <alignment horizontal="left" vertical="top" wrapText="1" indent="1"/>
      <protection locked="0"/>
    </xf>
    <xf numFmtId="0" fontId="2" fillId="0" borderId="0" xfId="0" applyFont="1" applyAlignment="1" applyProtection="1">
      <alignment horizontal="left" vertical="top" wrapText="1" indent="1"/>
      <protection locked="0"/>
    </xf>
    <xf numFmtId="0" fontId="2" fillId="0" borderId="16" xfId="0" applyFont="1" applyBorder="1" applyAlignment="1" applyProtection="1">
      <alignment horizontal="left" vertical="top" wrapText="1" indent="1"/>
      <protection locked="0"/>
    </xf>
    <xf numFmtId="0" fontId="2" fillId="0" borderId="11" xfId="0" applyFont="1" applyBorder="1" applyAlignment="1" applyProtection="1">
      <alignment horizontal="left" vertical="top" wrapText="1" indent="1"/>
      <protection locked="0"/>
    </xf>
    <xf numFmtId="0" fontId="2" fillId="0" borderId="12" xfId="0" applyFont="1" applyBorder="1" applyAlignment="1" applyProtection="1">
      <alignment horizontal="left" vertical="top" wrapText="1" indent="1"/>
      <protection locked="0"/>
    </xf>
    <xf numFmtId="0" fontId="2" fillId="0" borderId="13" xfId="0" applyFont="1" applyBorder="1" applyAlignment="1" applyProtection="1">
      <alignment horizontal="left" vertical="top" wrapText="1" indent="1"/>
      <protection locked="0"/>
    </xf>
    <xf numFmtId="0" fontId="3" fillId="0" borderId="18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2" fontId="2" fillId="0" borderId="5" xfId="0" applyNumberFormat="1" applyFont="1" applyBorder="1" applyAlignment="1" applyProtection="1">
      <alignment vertical="center" wrapText="1"/>
      <protection locked="0"/>
    </xf>
    <xf numFmtId="2" fontId="2" fillId="0" borderId="3" xfId="0" applyNumberFormat="1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0" fillId="0" borderId="12" xfId="0" applyBorder="1" applyAlignment="1" applyProtection="1">
      <alignment horizontal="left" vertical="top" wrapText="1" indent="1"/>
      <protection locked="0"/>
    </xf>
    <xf numFmtId="0" fontId="0" fillId="0" borderId="10" xfId="0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9" xfId="0" applyBorder="1" applyAlignment="1" applyProtection="1">
      <alignment horizontal="left" vertical="top" wrapText="1" indent="1"/>
      <protection locked="0"/>
    </xf>
  </cellXfs>
  <cellStyles count="3">
    <cellStyle name="Comma" xfId="1" builtinId="3"/>
    <cellStyle name="Currency" xfId="2" builtinId="4"/>
    <cellStyle name="Normal" xfId="0" builtinId="0"/>
  </cellStyles>
  <dxfs count="21">
    <dxf>
      <fill>
        <patternFill>
          <bgColor rgb="FFEAEAEA"/>
        </patternFill>
      </fill>
    </dxf>
    <dxf>
      <font>
        <color theme="0"/>
      </font>
    </dxf>
    <dxf>
      <font>
        <color auto="1"/>
      </font>
      <fill>
        <patternFill patternType="none">
          <bgColor auto="1"/>
        </patternFill>
      </fill>
    </dxf>
    <dxf>
      <fill>
        <patternFill>
          <bgColor rgb="FFEAEAEA"/>
        </patternFill>
      </fill>
    </dxf>
    <dxf>
      <fill>
        <patternFill>
          <bgColor theme="9" tint="0.79998168889431442"/>
        </patternFill>
      </fill>
    </dxf>
    <dxf>
      <fill>
        <patternFill>
          <bgColor rgb="FFEAEAEA"/>
        </patternFill>
      </fill>
    </dxf>
    <dxf>
      <font>
        <color theme="0"/>
      </font>
    </dxf>
    <dxf>
      <fill>
        <patternFill>
          <bgColor rgb="FFEAEAEA"/>
        </patternFill>
      </fill>
    </dxf>
    <dxf>
      <font>
        <color theme="0"/>
      </font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theme="9" tint="0.79998168889431442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ont>
        <strike val="0"/>
        <color auto="1"/>
      </font>
      <fill>
        <patternFill>
          <bgColor rgb="FFEAEAEA"/>
        </patternFill>
      </fill>
    </dxf>
    <dxf>
      <fill>
        <patternFill>
          <bgColor theme="9" tint="0.79998168889431442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</dxfs>
  <tableStyles count="0" defaultTableStyle="TableStyleMedium2" defaultPivotStyle="PivotStyleLight16"/>
  <colors>
    <mruColors>
      <color rgb="FFF4F0F4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Sheet2!$H$35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85726</xdr:rowOff>
    </xdr:from>
    <xdr:to>
      <xdr:col>1</xdr:col>
      <xdr:colOff>491390</xdr:colOff>
      <xdr:row>2</xdr:row>
      <xdr:rowOff>85726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A7731318-09D2-AAB1-53CC-6FB9593BBE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40" t="21036" r="11026" b="23705"/>
        <a:stretch/>
      </xdr:blipFill>
      <xdr:spPr bwMode="auto">
        <a:xfrm>
          <a:off x="28575" y="85726"/>
          <a:ext cx="1577240" cy="381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0</xdr:rowOff>
        </xdr:from>
        <xdr:to>
          <xdr:col>3</xdr:col>
          <xdr:colOff>0</xdr:colOff>
          <xdr:row>41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20</xdr:row>
          <xdr:rowOff>142875</xdr:rowOff>
        </xdr:from>
        <xdr:to>
          <xdr:col>1</xdr:col>
          <xdr:colOff>114300</xdr:colOff>
          <xdr:row>21</xdr:row>
          <xdr:rowOff>114300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46</xdr:row>
          <xdr:rowOff>9525</xdr:rowOff>
        </xdr:from>
        <xdr:to>
          <xdr:col>1</xdr:col>
          <xdr:colOff>1295400</xdr:colOff>
          <xdr:row>47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1009650</xdr:colOff>
          <xdr:row>46</xdr:row>
          <xdr:rowOff>9525</xdr:rowOff>
        </xdr:from>
        <xdr:to>
          <xdr:col>2</xdr:col>
          <xdr:colOff>9525</xdr:colOff>
          <xdr:row>47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1524000</xdr:colOff>
          <xdr:row>46</xdr:row>
          <xdr:rowOff>9525</xdr:rowOff>
        </xdr:from>
        <xdr:to>
          <xdr:col>2</xdr:col>
          <xdr:colOff>523875</xdr:colOff>
          <xdr:row>47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Parking</a:t>
              </a:r>
            </a:p>
          </xdr:txBody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999907"/>
  <sheetViews>
    <sheetView showGridLines="0" tabSelected="1" zoomScaleNormal="100" workbookViewId="0">
      <selection activeCell="B6" sqref="B6:E6"/>
    </sheetView>
  </sheetViews>
  <sheetFormatPr defaultColWidth="9.140625" defaultRowHeight="14.25" x14ac:dyDescent="0.2"/>
  <cols>
    <col min="1" max="1" width="16.7109375" style="4" customWidth="1"/>
    <col min="2" max="2" width="25.85546875" style="4" customWidth="1"/>
    <col min="3" max="6" width="9.140625" style="4"/>
    <col min="7" max="7" width="10.140625" style="4" customWidth="1"/>
    <col min="8" max="8" width="10.28515625" style="4" customWidth="1"/>
    <col min="9" max="9" width="13.5703125" style="4" customWidth="1"/>
    <col min="10" max="16384" width="9.140625" style="4"/>
  </cols>
  <sheetData>
    <row r="1" spans="1:9" ht="15.75" x14ac:dyDescent="0.2">
      <c r="A1" s="163" t="s">
        <v>16</v>
      </c>
      <c r="B1" s="164"/>
      <c r="C1" s="164"/>
      <c r="D1" s="164"/>
      <c r="E1" s="164"/>
      <c r="F1" s="164"/>
      <c r="G1" s="164"/>
      <c r="H1" s="164"/>
      <c r="I1" s="164"/>
    </row>
    <row r="2" spans="1:9" x14ac:dyDescent="0.2">
      <c r="A2" s="165" t="s">
        <v>134</v>
      </c>
      <c r="B2" s="164"/>
      <c r="C2" s="164"/>
      <c r="D2" s="164"/>
      <c r="E2" s="164"/>
      <c r="F2" s="164"/>
      <c r="G2" s="164"/>
      <c r="H2" s="164"/>
      <c r="I2" s="164"/>
    </row>
    <row r="3" spans="1:9" ht="15.75" thickBot="1" x14ac:dyDescent="0.3">
      <c r="A3" s="167" t="s">
        <v>133</v>
      </c>
      <c r="B3" s="124"/>
      <c r="C3" s="124"/>
      <c r="D3" s="124"/>
      <c r="E3" s="124"/>
      <c r="F3" s="124"/>
      <c r="G3" s="124"/>
      <c r="H3" s="124"/>
      <c r="I3" s="124"/>
    </row>
    <row r="4" spans="1:9" ht="16.5" thickTop="1" x14ac:dyDescent="0.2">
      <c r="A4" s="61" t="s">
        <v>50</v>
      </c>
      <c r="B4" s="166" t="s">
        <v>135</v>
      </c>
      <c r="C4" s="166"/>
      <c r="D4" s="166"/>
      <c r="E4" s="25"/>
      <c r="F4" s="25"/>
      <c r="G4" s="25"/>
      <c r="H4" s="25"/>
      <c r="I4" s="25"/>
    </row>
    <row r="5" spans="1:9" x14ac:dyDescent="0.2">
      <c r="A5" s="72"/>
    </row>
    <row r="6" spans="1:9" ht="15.75" thickBot="1" x14ac:dyDescent="0.3">
      <c r="A6" s="28" t="s">
        <v>17</v>
      </c>
      <c r="B6" s="150"/>
      <c r="C6" s="151"/>
      <c r="D6" s="151"/>
      <c r="E6" s="151"/>
      <c r="F6" s="149" t="s">
        <v>130</v>
      </c>
      <c r="G6" s="149"/>
      <c r="H6" s="150"/>
      <c r="I6" s="150"/>
    </row>
    <row r="7" spans="1:9" ht="15.75" thickBot="1" x14ac:dyDescent="0.3">
      <c r="A7" s="28" t="s">
        <v>120</v>
      </c>
      <c r="B7" s="158"/>
      <c r="C7" s="159"/>
      <c r="D7" s="159"/>
      <c r="E7" s="159"/>
      <c r="F7" s="73"/>
      <c r="G7" s="73" t="s">
        <v>121</v>
      </c>
      <c r="H7" s="158"/>
      <c r="I7" s="159"/>
    </row>
    <row r="8" spans="1:9" ht="15.75" thickBot="1" x14ac:dyDescent="0.3">
      <c r="A8" s="28" t="s">
        <v>119</v>
      </c>
      <c r="B8" s="160"/>
      <c r="C8" s="158"/>
      <c r="D8" s="159"/>
      <c r="E8" s="159"/>
      <c r="F8" s="73"/>
      <c r="H8" s="73" t="s">
        <v>122</v>
      </c>
      <c r="I8" s="74" t="b">
        <v>0</v>
      </c>
    </row>
    <row r="9" spans="1:9" ht="15" x14ac:dyDescent="0.25">
      <c r="A9" s="2"/>
      <c r="C9" s="75"/>
      <c r="D9" s="75"/>
      <c r="E9" s="75"/>
      <c r="F9" s="73"/>
      <c r="H9" s="73" t="s">
        <v>123</v>
      </c>
      <c r="I9" s="74" t="b">
        <v>0</v>
      </c>
    </row>
    <row r="10" spans="1:9" ht="15" thickBot="1" x14ac:dyDescent="0.25">
      <c r="A10" s="2" t="s">
        <v>99</v>
      </c>
      <c r="B10" s="148"/>
      <c r="C10" s="148"/>
      <c r="D10" s="148"/>
      <c r="E10" s="148"/>
      <c r="F10" s="148"/>
      <c r="G10" s="148"/>
      <c r="H10" s="148"/>
      <c r="I10" s="148"/>
    </row>
    <row r="11" spans="1:9" ht="15" thickBot="1" x14ac:dyDescent="0.25">
      <c r="A11" s="2" t="s">
        <v>18</v>
      </c>
      <c r="B11" s="148"/>
      <c r="C11" s="148"/>
      <c r="D11" s="148"/>
      <c r="E11" s="148"/>
      <c r="F11" s="148"/>
      <c r="G11" s="148"/>
      <c r="H11" s="148"/>
      <c r="I11" s="148"/>
    </row>
    <row r="12" spans="1:9" ht="15" thickBot="1" x14ac:dyDescent="0.25">
      <c r="A12" s="2" t="s">
        <v>19</v>
      </c>
      <c r="B12" s="148"/>
      <c r="C12" s="148"/>
      <c r="D12" s="148"/>
      <c r="E12" s="148"/>
      <c r="F12" s="148"/>
      <c r="G12" s="148"/>
      <c r="H12" s="148"/>
      <c r="I12" s="148"/>
    </row>
    <row r="13" spans="1:9" ht="15" thickBot="1" x14ac:dyDescent="0.25">
      <c r="A13" s="2" t="s">
        <v>21</v>
      </c>
      <c r="B13" s="148"/>
      <c r="C13" s="148"/>
    </row>
    <row r="14" spans="1:9" ht="15" thickBot="1" x14ac:dyDescent="0.25">
      <c r="A14" s="2" t="s">
        <v>20</v>
      </c>
      <c r="B14" s="148"/>
      <c r="C14" s="148"/>
      <c r="D14" s="148"/>
      <c r="E14" s="148"/>
      <c r="F14" s="148"/>
      <c r="G14" s="148"/>
      <c r="H14" s="148"/>
      <c r="I14" s="148"/>
    </row>
    <row r="15" spans="1:9" ht="15" thickBot="1" x14ac:dyDescent="0.25">
      <c r="A15" s="29" t="s">
        <v>22</v>
      </c>
      <c r="B15" s="148"/>
      <c r="C15" s="148"/>
      <c r="D15" s="148"/>
      <c r="E15" s="149" t="s">
        <v>131</v>
      </c>
      <c r="F15" s="149"/>
      <c r="G15" s="148"/>
      <c r="H15" s="148"/>
      <c r="I15" s="148"/>
    </row>
    <row r="16" spans="1:9" x14ac:dyDescent="0.2">
      <c r="A16" s="29"/>
      <c r="B16" s="29"/>
      <c r="C16" s="29"/>
      <c r="D16" s="29"/>
      <c r="E16" s="29"/>
      <c r="F16" s="29"/>
      <c r="G16" s="29"/>
      <c r="H16" s="29"/>
      <c r="I16" s="29"/>
    </row>
    <row r="17" spans="1:9" x14ac:dyDescent="0.2">
      <c r="A17" s="2" t="s">
        <v>23</v>
      </c>
      <c r="C17" s="155"/>
      <c r="D17" s="155"/>
      <c r="E17" s="155"/>
      <c r="F17" s="155"/>
      <c r="G17" s="155"/>
      <c r="H17" s="155"/>
      <c r="I17" s="155"/>
    </row>
    <row r="18" spans="1:9" ht="15" thickBot="1" x14ac:dyDescent="0.25">
      <c r="A18" s="76"/>
      <c r="C18" s="156"/>
      <c r="D18" s="156"/>
      <c r="E18" s="156"/>
      <c r="F18" s="156"/>
      <c r="G18" s="156"/>
      <c r="H18" s="156"/>
      <c r="I18" s="156"/>
    </row>
    <row r="19" spans="1:9" x14ac:dyDescent="0.2">
      <c r="A19" s="76"/>
    </row>
    <row r="20" spans="1:9" x14ac:dyDescent="0.2">
      <c r="A20" s="76" t="s">
        <v>59</v>
      </c>
      <c r="C20" s="77"/>
      <c r="D20" s="77"/>
      <c r="E20" s="77"/>
      <c r="F20" s="77"/>
      <c r="G20" s="77"/>
      <c r="H20" s="77"/>
      <c r="I20" s="77"/>
    </row>
    <row r="21" spans="1:9" ht="15" customHeight="1" x14ac:dyDescent="0.2">
      <c r="A21" s="76"/>
      <c r="B21" s="161" t="s">
        <v>60</v>
      </c>
      <c r="C21" s="161"/>
      <c r="D21" s="161"/>
      <c r="E21" s="161"/>
      <c r="F21" s="161"/>
      <c r="G21" s="161"/>
      <c r="H21" s="161"/>
      <c r="I21" s="161"/>
    </row>
    <row r="22" spans="1:9" x14ac:dyDescent="0.2">
      <c r="A22" s="78"/>
      <c r="B22" s="161"/>
      <c r="C22" s="161"/>
      <c r="D22" s="161"/>
      <c r="E22" s="161"/>
      <c r="F22" s="161"/>
      <c r="G22" s="161"/>
      <c r="H22" s="161"/>
      <c r="I22" s="161"/>
    </row>
    <row r="23" spans="1:9" x14ac:dyDescent="0.2">
      <c r="A23" s="76"/>
      <c r="B23" s="161"/>
      <c r="C23" s="161"/>
      <c r="D23" s="161"/>
      <c r="E23" s="161"/>
      <c r="F23" s="161"/>
      <c r="G23" s="161"/>
      <c r="H23" s="161"/>
      <c r="I23" s="161"/>
    </row>
    <row r="24" spans="1:9" x14ac:dyDescent="0.2">
      <c r="A24" s="29" t="s">
        <v>25</v>
      </c>
      <c r="B24" s="154"/>
      <c r="C24" s="154"/>
      <c r="D24" s="154"/>
      <c r="E24" s="154"/>
      <c r="F24" s="73" t="s">
        <v>26</v>
      </c>
      <c r="G24" s="154"/>
      <c r="H24" s="154"/>
      <c r="I24" s="154"/>
    </row>
    <row r="25" spans="1:9" ht="15" thickBot="1" x14ac:dyDescent="0.25">
      <c r="A25" s="51"/>
      <c r="B25" s="51"/>
      <c r="C25" s="51"/>
      <c r="D25" s="51"/>
      <c r="E25" s="51"/>
      <c r="F25" s="51"/>
      <c r="G25" s="23"/>
      <c r="H25" s="23"/>
      <c r="I25" s="23"/>
    </row>
    <row r="26" spans="1:9" ht="16.5" thickTop="1" x14ac:dyDescent="0.2">
      <c r="A26" s="61" t="s">
        <v>49</v>
      </c>
      <c r="B26" s="157" t="s">
        <v>24</v>
      </c>
      <c r="C26" s="157"/>
      <c r="D26" s="157"/>
      <c r="E26" s="25"/>
      <c r="F26" s="25"/>
      <c r="G26" s="25"/>
      <c r="H26" s="25"/>
      <c r="I26" s="25"/>
    </row>
    <row r="27" spans="1:9" x14ac:dyDescent="0.2">
      <c r="A27" s="152"/>
      <c r="B27" s="152"/>
      <c r="C27" s="152"/>
      <c r="D27" s="152"/>
      <c r="E27" s="152"/>
      <c r="F27" s="152"/>
      <c r="G27" s="37" t="s">
        <v>65</v>
      </c>
    </row>
    <row r="28" spans="1:9" x14ac:dyDescent="0.2">
      <c r="A28" s="107" t="s">
        <v>139</v>
      </c>
      <c r="B28" s="108"/>
      <c r="C28" s="108"/>
      <c r="D28" s="108"/>
      <c r="E28" s="108"/>
      <c r="F28" s="108"/>
      <c r="G28" s="108"/>
      <c r="H28" s="108"/>
      <c r="I28" s="109"/>
    </row>
    <row r="29" spans="1:9" x14ac:dyDescent="0.2">
      <c r="A29" s="110"/>
      <c r="B29" s="111"/>
      <c r="C29" s="111"/>
      <c r="D29" s="111"/>
      <c r="E29" s="111"/>
      <c r="F29" s="111"/>
      <c r="G29" s="111"/>
      <c r="H29" s="111"/>
      <c r="I29" s="112"/>
    </row>
    <row r="30" spans="1:9" x14ac:dyDescent="0.2">
      <c r="A30" s="110"/>
      <c r="B30" s="111"/>
      <c r="C30" s="111"/>
      <c r="D30" s="111"/>
      <c r="E30" s="111"/>
      <c r="F30" s="111"/>
      <c r="G30" s="111"/>
      <c r="H30" s="111"/>
      <c r="I30" s="112"/>
    </row>
    <row r="31" spans="1:9" x14ac:dyDescent="0.2">
      <c r="A31" s="113"/>
      <c r="B31" s="114"/>
      <c r="C31" s="114"/>
      <c r="D31" s="114"/>
      <c r="E31" s="114"/>
      <c r="F31" s="114"/>
      <c r="G31" s="114"/>
      <c r="H31" s="114"/>
      <c r="I31" s="115"/>
    </row>
    <row r="32" spans="1:9" ht="15" thickBo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7.25" thickTop="1" thickBot="1" x14ac:dyDescent="0.25">
      <c r="A33" s="60" t="s">
        <v>48</v>
      </c>
      <c r="B33" s="153" t="s">
        <v>58</v>
      </c>
      <c r="C33" s="153"/>
      <c r="D33" s="153"/>
    </row>
    <row r="34" spans="1:9" ht="15" thickBot="1" x14ac:dyDescent="0.25">
      <c r="A34" s="31" t="s">
        <v>77</v>
      </c>
      <c r="B34" s="46"/>
      <c r="C34" s="38"/>
      <c r="D34" s="37" t="s">
        <v>141</v>
      </c>
      <c r="I34" s="2"/>
    </row>
    <row r="35" spans="1:9" x14ac:dyDescent="0.2">
      <c r="I35" s="2"/>
    </row>
    <row r="36" spans="1:9" ht="15.75" thickBot="1" x14ac:dyDescent="0.3">
      <c r="A36" s="2" t="s">
        <v>70</v>
      </c>
      <c r="B36" s="41" t="s">
        <v>76</v>
      </c>
      <c r="D36" s="100" t="e">
        <f>INDEX(Fixed,MATCH('June 2026'!B34,Sheet2!B1:B24,1),(MATCH('June 2026'!B36,Sheet2!$A$1:$M$1,0)))</f>
        <v>#N/A</v>
      </c>
      <c r="G36" s="162">
        <f>IF(OR(G37&gt;0,G38&gt;0),0,IF(ISERROR(D36),0,INDEX(Fixed,MATCH('June 2026'!B34,Sheet2!B1:B24,1),(MATCH('June 2026'!B36,Sheet2!$A$1:$M$1,0)))))</f>
        <v>0</v>
      </c>
      <c r="H36" s="162"/>
    </row>
    <row r="37" spans="1:9" ht="15" thickBot="1" x14ac:dyDescent="0.25">
      <c r="A37" s="102" t="s">
        <v>28</v>
      </c>
      <c r="B37" s="102"/>
      <c r="C37" s="54"/>
      <c r="D37" s="32" t="s">
        <v>34</v>
      </c>
      <c r="E37" s="33">
        <f>IF(ISBLANK($B$34),0,(VLOOKUP($B$34,tariffdate,2,TRUE)))</f>
        <v>0</v>
      </c>
      <c r="F37" s="29" t="s">
        <v>33</v>
      </c>
      <c r="G37" s="101">
        <f>C37*E37</f>
        <v>0</v>
      </c>
      <c r="H37" s="101"/>
    </row>
    <row r="38" spans="1:9" ht="15" thickBot="1" x14ac:dyDescent="0.25">
      <c r="A38" s="102" t="s">
        <v>29</v>
      </c>
      <c r="B38" s="102"/>
      <c r="C38" s="54"/>
      <c r="D38" s="32" t="s">
        <v>34</v>
      </c>
      <c r="E38" s="33">
        <f>IF(ISBLANK($B$34),0,(VLOOKUP($B$34,tariffdate,2,TRUE)))</f>
        <v>0</v>
      </c>
      <c r="F38" s="2" t="s">
        <v>33</v>
      </c>
      <c r="G38" s="101">
        <f>C38*E38</f>
        <v>0</v>
      </c>
      <c r="H38" s="101"/>
    </row>
    <row r="39" spans="1:9" ht="15" thickBot="1" x14ac:dyDescent="0.25">
      <c r="A39" s="102" t="s">
        <v>30</v>
      </c>
      <c r="B39" s="102"/>
      <c r="C39" s="15"/>
      <c r="D39" s="32" t="s">
        <v>34</v>
      </c>
      <c r="E39" s="33">
        <f>IF(ISBLANK($B$34),0,INDEX(Absence,MATCH(B34,Sheet2!$B$1:$B$24,1),MATCH(I39,Sheet2!$B$1:$D$1,0)))</f>
        <v>0</v>
      </c>
      <c r="F39" s="29" t="s">
        <v>33</v>
      </c>
      <c r="G39" s="101">
        <f>C39*E39</f>
        <v>0</v>
      </c>
      <c r="H39" s="101"/>
      <c r="I39" s="40" t="s">
        <v>101</v>
      </c>
    </row>
    <row r="40" spans="1:9" x14ac:dyDescent="0.2">
      <c r="A40" s="102" t="s">
        <v>27</v>
      </c>
      <c r="B40" s="102"/>
      <c r="C40" s="24"/>
      <c r="G40" s="116">
        <f>G153</f>
        <v>0</v>
      </c>
      <c r="H40" s="116"/>
    </row>
    <row r="41" spans="1:9" x14ac:dyDescent="0.2">
      <c r="A41" s="102" t="s">
        <v>32</v>
      </c>
      <c r="B41" s="102"/>
      <c r="C41" s="15"/>
      <c r="F41" s="2"/>
      <c r="G41" s="101">
        <f>IF(Sheet2!H35=TRUE,25,0)</f>
        <v>0</v>
      </c>
      <c r="H41" s="101"/>
    </row>
    <row r="42" spans="1:9" x14ac:dyDescent="0.2">
      <c r="A42" s="102" t="s">
        <v>31</v>
      </c>
      <c r="B42" s="102"/>
      <c r="G42" s="101">
        <f>SUM(G36:G41)</f>
        <v>0</v>
      </c>
      <c r="H42" s="101"/>
    </row>
    <row r="43" spans="1:9" x14ac:dyDescent="0.2">
      <c r="A43" s="2"/>
    </row>
    <row r="44" spans="1:9" ht="15.75" thickBot="1" x14ac:dyDescent="0.3">
      <c r="A44" s="126" t="s">
        <v>89</v>
      </c>
      <c r="B44" s="127"/>
      <c r="C44" s="127"/>
      <c r="D44" s="127"/>
      <c r="E44" s="127"/>
      <c r="F44" s="127"/>
      <c r="G44" s="127"/>
      <c r="H44" s="127"/>
      <c r="I44" s="127"/>
    </row>
    <row r="45" spans="1:9" ht="15" x14ac:dyDescent="0.25">
      <c r="A45" s="117" t="s">
        <v>36</v>
      </c>
      <c r="B45" s="118"/>
      <c r="C45" s="118"/>
      <c r="D45" s="118"/>
      <c r="E45" s="118"/>
      <c r="F45" s="118"/>
      <c r="G45" s="118"/>
      <c r="H45" s="118"/>
      <c r="I45" s="119"/>
    </row>
    <row r="46" spans="1:9" ht="15.75" thickBot="1" x14ac:dyDescent="0.3">
      <c r="A46" s="85" t="s">
        <v>37</v>
      </c>
      <c r="B46" s="57"/>
      <c r="C46" s="58"/>
      <c r="D46" s="80"/>
      <c r="E46" s="81" t="s">
        <v>132</v>
      </c>
      <c r="F46" s="103">
        <f>G42</f>
        <v>0</v>
      </c>
      <c r="G46" s="104"/>
      <c r="H46" s="68"/>
      <c r="I46" s="86"/>
    </row>
    <row r="47" spans="1:9" ht="15.75" thickTop="1" x14ac:dyDescent="0.25">
      <c r="A47" s="87"/>
      <c r="B47" s="79" t="s">
        <v>127</v>
      </c>
      <c r="C47" s="69"/>
      <c r="D47" s="82"/>
      <c r="E47" s="70"/>
      <c r="F47" s="83"/>
      <c r="G47" s="70"/>
      <c r="H47" s="69"/>
      <c r="I47" s="88"/>
    </row>
    <row r="48" spans="1:9" ht="15" x14ac:dyDescent="0.25">
      <c r="A48" s="85"/>
      <c r="B48" s="69"/>
      <c r="C48" s="69"/>
      <c r="D48" s="69"/>
      <c r="E48" s="70" t="s">
        <v>128</v>
      </c>
      <c r="F48" s="105">
        <f>G39</f>
        <v>0</v>
      </c>
      <c r="G48" s="106"/>
      <c r="H48" s="68"/>
      <c r="I48" s="86"/>
    </row>
    <row r="49" spans="1:9" ht="15" x14ac:dyDescent="0.25">
      <c r="A49" s="89" t="s">
        <v>124</v>
      </c>
      <c r="B49" s="59"/>
      <c r="C49" s="69"/>
      <c r="D49" s="69"/>
      <c r="E49" s="81" t="s">
        <v>27</v>
      </c>
      <c r="F49" s="105">
        <f>G40</f>
        <v>0</v>
      </c>
      <c r="G49" s="106"/>
      <c r="H49" s="68"/>
      <c r="I49" s="86"/>
    </row>
    <row r="50" spans="1:9" ht="15.75" thickBot="1" x14ac:dyDescent="0.3">
      <c r="A50" s="89" t="s">
        <v>125</v>
      </c>
      <c r="B50" s="84" t="str">
        <f>B7 &amp; " ~ " &amp; H7</f>
        <v xml:space="preserve"> ~ </v>
      </c>
      <c r="C50" s="69"/>
      <c r="D50" s="69"/>
      <c r="E50" s="81" t="s">
        <v>140</v>
      </c>
      <c r="F50" s="105">
        <f>I128+I139</f>
        <v>0</v>
      </c>
      <c r="G50" s="106"/>
      <c r="H50" s="71"/>
      <c r="I50" s="90"/>
    </row>
    <row r="51" spans="1:9" x14ac:dyDescent="0.2">
      <c r="A51" s="89" t="s">
        <v>126</v>
      </c>
      <c r="B51" s="84" t="str">
        <f>"___________________" &amp; " ~ " &amp; B6</f>
        <v xml:space="preserve">___________________ ~ </v>
      </c>
      <c r="C51" s="69"/>
      <c r="D51" s="69"/>
      <c r="E51" s="81" t="s">
        <v>136</v>
      </c>
      <c r="F51" s="120"/>
      <c r="G51" s="121"/>
      <c r="H51" s="121"/>
      <c r="I51" s="122"/>
    </row>
    <row r="52" spans="1:9" ht="15" thickBot="1" x14ac:dyDescent="0.25">
      <c r="A52" s="91"/>
      <c r="B52" s="192"/>
      <c r="C52" s="192"/>
      <c r="D52" s="92"/>
      <c r="E52" s="93"/>
      <c r="F52" s="123"/>
      <c r="G52" s="124"/>
      <c r="H52" s="124"/>
      <c r="I52" s="125"/>
    </row>
    <row r="53" spans="1:9" ht="16.5" thickTop="1" x14ac:dyDescent="0.2">
      <c r="A53" s="61" t="s">
        <v>47</v>
      </c>
      <c r="B53" s="61" t="s">
        <v>100</v>
      </c>
      <c r="C53" s="62"/>
      <c r="D53" s="62"/>
      <c r="E53" s="25"/>
      <c r="F53" s="25"/>
      <c r="G53" s="25"/>
      <c r="H53" s="25"/>
      <c r="I53" s="25"/>
    </row>
    <row r="54" spans="1:9" x14ac:dyDescent="0.2">
      <c r="A54" s="2" t="s">
        <v>38</v>
      </c>
    </row>
    <row r="56" spans="1:9" x14ac:dyDescent="0.2">
      <c r="A56" s="2" t="s">
        <v>39</v>
      </c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13"/>
      <c r="B57" s="231" t="s">
        <v>40</v>
      </c>
      <c r="C57" s="231"/>
      <c r="D57" s="231"/>
      <c r="E57" s="213"/>
      <c r="F57" s="213"/>
      <c r="G57" s="2"/>
      <c r="H57" s="2"/>
      <c r="I57" s="2"/>
    </row>
    <row r="58" spans="1:9" x14ac:dyDescent="0.2">
      <c r="A58" s="13"/>
      <c r="B58" s="231" t="s">
        <v>41</v>
      </c>
      <c r="C58" s="231"/>
      <c r="D58" s="231"/>
      <c r="E58" s="2"/>
      <c r="F58" s="2"/>
      <c r="G58" s="2"/>
      <c r="H58" s="2"/>
      <c r="I58" s="2"/>
    </row>
    <row r="59" spans="1:9" x14ac:dyDescent="0.2">
      <c r="A59" s="13"/>
      <c r="B59" s="230" t="s">
        <v>42</v>
      </c>
      <c r="C59" s="230"/>
      <c r="D59" s="230"/>
      <c r="E59" s="230"/>
      <c r="F59" s="177"/>
      <c r="G59" s="177"/>
      <c r="H59" s="177"/>
      <c r="I59" s="177"/>
    </row>
    <row r="60" spans="1:9" ht="15" thickBo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6.5" thickTop="1" x14ac:dyDescent="0.2">
      <c r="A61" s="94" t="s">
        <v>46</v>
      </c>
      <c r="B61" s="95" t="s">
        <v>67</v>
      </c>
      <c r="C61" s="96"/>
      <c r="D61" s="96"/>
      <c r="E61" s="96"/>
      <c r="F61" s="96"/>
      <c r="G61" s="96"/>
      <c r="H61" s="96"/>
      <c r="I61" s="97"/>
    </row>
    <row r="62" spans="1:9" x14ac:dyDescent="0.2">
      <c r="A62" s="107"/>
      <c r="B62" s="108"/>
      <c r="C62" s="108"/>
      <c r="D62" s="108"/>
      <c r="E62" s="108"/>
      <c r="F62" s="108"/>
      <c r="G62" s="108"/>
      <c r="H62" s="108"/>
      <c r="I62" s="109"/>
    </row>
    <row r="63" spans="1:9" x14ac:dyDescent="0.2">
      <c r="A63" s="110"/>
      <c r="B63" s="111"/>
      <c r="C63" s="111"/>
      <c r="D63" s="111"/>
      <c r="E63" s="111"/>
      <c r="F63" s="111"/>
      <c r="G63" s="111"/>
      <c r="H63" s="111"/>
      <c r="I63" s="112"/>
    </row>
    <row r="64" spans="1:9" x14ac:dyDescent="0.2">
      <c r="A64" s="113"/>
      <c r="B64" s="114"/>
      <c r="C64" s="114"/>
      <c r="D64" s="114"/>
      <c r="E64" s="114"/>
      <c r="F64" s="114"/>
      <c r="G64" s="114"/>
      <c r="H64" s="114"/>
      <c r="I64" s="115"/>
    </row>
    <row r="65" spans="1:9" x14ac:dyDescent="0.2">
      <c r="A65" s="17" t="s">
        <v>68</v>
      </c>
    </row>
    <row r="66" spans="1:9" x14ac:dyDescent="0.2">
      <c r="A66" s="214"/>
      <c r="B66" s="215"/>
      <c r="C66" s="215"/>
      <c r="D66" s="215"/>
      <c r="E66" s="215"/>
      <c r="F66" s="215"/>
      <c r="G66" s="215"/>
      <c r="H66" s="215"/>
      <c r="I66" s="216"/>
    </row>
    <row r="67" spans="1:9" x14ac:dyDescent="0.2">
      <c r="A67" s="217"/>
      <c r="B67" s="218"/>
      <c r="C67" s="218"/>
      <c r="D67" s="218"/>
      <c r="E67" s="218"/>
      <c r="F67" s="218"/>
      <c r="G67" s="218"/>
      <c r="H67" s="218"/>
      <c r="I67" s="219"/>
    </row>
    <row r="68" spans="1:9" x14ac:dyDescent="0.2">
      <c r="A68" s="217"/>
      <c r="B68" s="218"/>
      <c r="C68" s="218"/>
      <c r="D68" s="218"/>
      <c r="E68" s="218"/>
      <c r="F68" s="218"/>
      <c r="G68" s="218"/>
      <c r="H68" s="218"/>
      <c r="I68" s="219"/>
    </row>
    <row r="69" spans="1:9" x14ac:dyDescent="0.2">
      <c r="A69" s="217"/>
      <c r="B69" s="218"/>
      <c r="C69" s="218"/>
      <c r="D69" s="218"/>
      <c r="E69" s="218"/>
      <c r="F69" s="218"/>
      <c r="G69" s="218"/>
      <c r="H69" s="218"/>
      <c r="I69" s="219"/>
    </row>
    <row r="70" spans="1:9" x14ac:dyDescent="0.2">
      <c r="A70" s="220"/>
      <c r="B70" s="221"/>
      <c r="C70" s="221"/>
      <c r="D70" s="221"/>
      <c r="E70" s="221"/>
      <c r="F70" s="221"/>
      <c r="G70" s="221"/>
      <c r="H70" s="221"/>
      <c r="I70" s="222"/>
    </row>
    <row r="71" spans="1:9" x14ac:dyDescent="0.2">
      <c r="A71" s="17" t="s">
        <v>129</v>
      </c>
      <c r="B71" s="66"/>
      <c r="C71" s="67"/>
      <c r="D71" s="67"/>
      <c r="E71" s="67"/>
      <c r="F71" s="67"/>
      <c r="G71" s="67"/>
      <c r="H71" s="67"/>
      <c r="I71" s="67"/>
    </row>
    <row r="72" spans="1:9" ht="15" x14ac:dyDescent="0.2">
      <c r="A72" s="206" t="s">
        <v>137</v>
      </c>
      <c r="B72" s="207"/>
      <c r="C72" s="207" t="s">
        <v>138</v>
      </c>
      <c r="D72" s="207"/>
      <c r="E72" s="207"/>
      <c r="F72" s="207"/>
      <c r="G72" s="207"/>
      <c r="H72" s="207"/>
      <c r="I72" s="207"/>
    </row>
    <row r="73" spans="1:9" ht="15" x14ac:dyDescent="0.2">
      <c r="A73" s="214"/>
      <c r="B73" s="233"/>
      <c r="C73" s="234"/>
      <c r="D73" s="235"/>
      <c r="E73" s="235"/>
      <c r="F73" s="235"/>
      <c r="G73" s="235"/>
      <c r="H73" s="235"/>
      <c r="I73" s="233"/>
    </row>
    <row r="74" spans="1:9" ht="15" x14ac:dyDescent="0.2">
      <c r="A74" s="217"/>
      <c r="B74" s="209"/>
      <c r="C74" s="208"/>
      <c r="D74" s="212"/>
      <c r="E74" s="212"/>
      <c r="F74" s="212"/>
      <c r="G74" s="212"/>
      <c r="H74" s="212"/>
      <c r="I74" s="209"/>
    </row>
    <row r="75" spans="1:9" ht="15" x14ac:dyDescent="0.2">
      <c r="A75" s="217"/>
      <c r="B75" s="209"/>
      <c r="C75" s="208"/>
      <c r="D75" s="212"/>
      <c r="E75" s="212"/>
      <c r="F75" s="212"/>
      <c r="G75" s="212"/>
      <c r="H75" s="212"/>
      <c r="I75" s="209"/>
    </row>
    <row r="76" spans="1:9" ht="15" x14ac:dyDescent="0.2">
      <c r="A76" s="208"/>
      <c r="B76" s="209"/>
      <c r="C76" s="208"/>
      <c r="D76" s="212"/>
      <c r="E76" s="212"/>
      <c r="F76" s="212"/>
      <c r="G76" s="212"/>
      <c r="H76" s="212"/>
      <c r="I76" s="209"/>
    </row>
    <row r="77" spans="1:9" ht="15" x14ac:dyDescent="0.2">
      <c r="A77" s="208"/>
      <c r="B77" s="209"/>
      <c r="C77" s="208"/>
      <c r="D77" s="212"/>
      <c r="E77" s="212"/>
      <c r="F77" s="212"/>
      <c r="G77" s="212"/>
      <c r="H77" s="212"/>
      <c r="I77" s="209"/>
    </row>
    <row r="78" spans="1:9" ht="15" x14ac:dyDescent="0.2">
      <c r="A78" s="208"/>
      <c r="B78" s="209"/>
      <c r="C78" s="208"/>
      <c r="D78" s="212"/>
      <c r="E78" s="212"/>
      <c r="F78" s="212"/>
      <c r="G78" s="212"/>
      <c r="H78" s="212"/>
      <c r="I78" s="209"/>
    </row>
    <row r="79" spans="1:9" ht="15" x14ac:dyDescent="0.2">
      <c r="A79" s="210"/>
      <c r="B79" s="211"/>
      <c r="C79" s="210"/>
      <c r="D79" s="232"/>
      <c r="E79" s="232"/>
      <c r="F79" s="232"/>
      <c r="G79" s="232"/>
      <c r="H79" s="232"/>
      <c r="I79" s="211"/>
    </row>
    <row r="80" spans="1:9" x14ac:dyDescent="0.2">
      <c r="A80" s="17" t="s">
        <v>143</v>
      </c>
    </row>
    <row r="81" spans="1:9" x14ac:dyDescent="0.2">
      <c r="A81" s="107"/>
      <c r="B81" s="198"/>
      <c r="C81" s="198"/>
      <c r="D81" s="198"/>
      <c r="E81" s="198"/>
      <c r="F81" s="198"/>
      <c r="G81" s="198"/>
      <c r="H81" s="198"/>
      <c r="I81" s="199"/>
    </row>
    <row r="82" spans="1:9" x14ac:dyDescent="0.2">
      <c r="A82" s="200"/>
      <c r="B82" s="201"/>
      <c r="C82" s="201"/>
      <c r="D82" s="201"/>
      <c r="E82" s="201"/>
      <c r="F82" s="201"/>
      <c r="G82" s="201"/>
      <c r="H82" s="201"/>
      <c r="I82" s="202"/>
    </row>
    <row r="83" spans="1:9" x14ac:dyDescent="0.2">
      <c r="A83" s="200"/>
      <c r="B83" s="201"/>
      <c r="C83" s="201"/>
      <c r="D83" s="201"/>
      <c r="E83" s="201"/>
      <c r="F83" s="201"/>
      <c r="G83" s="201"/>
      <c r="H83" s="201"/>
      <c r="I83" s="202"/>
    </row>
    <row r="84" spans="1:9" x14ac:dyDescent="0.2">
      <c r="A84" s="200"/>
      <c r="B84" s="201"/>
      <c r="C84" s="201"/>
      <c r="D84" s="201"/>
      <c r="E84" s="201"/>
      <c r="F84" s="201"/>
      <c r="G84" s="201"/>
      <c r="H84" s="201"/>
      <c r="I84" s="202"/>
    </row>
    <row r="85" spans="1:9" x14ac:dyDescent="0.2">
      <c r="A85" s="200"/>
      <c r="B85" s="201"/>
      <c r="C85" s="201"/>
      <c r="D85" s="201"/>
      <c r="E85" s="201"/>
      <c r="F85" s="201"/>
      <c r="G85" s="201"/>
      <c r="H85" s="201"/>
      <c r="I85" s="202"/>
    </row>
    <row r="86" spans="1:9" x14ac:dyDescent="0.2">
      <c r="A86" s="200"/>
      <c r="B86" s="201"/>
      <c r="C86" s="201"/>
      <c r="D86" s="201"/>
      <c r="E86" s="201"/>
      <c r="F86" s="201"/>
      <c r="G86" s="201"/>
      <c r="H86" s="201"/>
      <c r="I86" s="202"/>
    </row>
    <row r="87" spans="1:9" x14ac:dyDescent="0.2">
      <c r="A87" s="200"/>
      <c r="B87" s="201"/>
      <c r="C87" s="201"/>
      <c r="D87" s="201"/>
      <c r="E87" s="201"/>
      <c r="F87" s="201"/>
      <c r="G87" s="201"/>
      <c r="H87" s="201"/>
      <c r="I87" s="202"/>
    </row>
    <row r="88" spans="1:9" x14ac:dyDescent="0.2">
      <c r="A88" s="200"/>
      <c r="B88" s="201"/>
      <c r="C88" s="201"/>
      <c r="D88" s="201"/>
      <c r="E88" s="201"/>
      <c r="F88" s="201"/>
      <c r="G88" s="201"/>
      <c r="H88" s="201"/>
      <c r="I88" s="202"/>
    </row>
    <row r="89" spans="1:9" x14ac:dyDescent="0.2">
      <c r="A89" s="200"/>
      <c r="B89" s="201"/>
      <c r="C89" s="201"/>
      <c r="D89" s="201"/>
      <c r="E89" s="201"/>
      <c r="F89" s="201"/>
      <c r="G89" s="201"/>
      <c r="H89" s="201"/>
      <c r="I89" s="202"/>
    </row>
    <row r="90" spans="1:9" x14ac:dyDescent="0.2">
      <c r="A90" s="200"/>
      <c r="B90" s="201"/>
      <c r="C90" s="201"/>
      <c r="D90" s="201"/>
      <c r="E90" s="201"/>
      <c r="F90" s="201"/>
      <c r="G90" s="201"/>
      <c r="H90" s="201"/>
      <c r="I90" s="202"/>
    </row>
    <row r="91" spans="1:9" x14ac:dyDescent="0.2">
      <c r="A91" s="200"/>
      <c r="B91" s="201"/>
      <c r="C91" s="201"/>
      <c r="D91" s="201"/>
      <c r="E91" s="201"/>
      <c r="F91" s="201"/>
      <c r="G91" s="201"/>
      <c r="H91" s="201"/>
      <c r="I91" s="202"/>
    </row>
    <row r="92" spans="1:9" x14ac:dyDescent="0.2">
      <c r="A92" s="200"/>
      <c r="B92" s="201"/>
      <c r="C92" s="201"/>
      <c r="D92" s="201"/>
      <c r="E92" s="201"/>
      <c r="F92" s="201"/>
      <c r="G92" s="201"/>
      <c r="H92" s="201"/>
      <c r="I92" s="202"/>
    </row>
    <row r="93" spans="1:9" x14ac:dyDescent="0.2">
      <c r="A93" s="203"/>
      <c r="B93" s="204"/>
      <c r="C93" s="204"/>
      <c r="D93" s="204"/>
      <c r="E93" s="204"/>
      <c r="F93" s="204"/>
      <c r="G93" s="204"/>
      <c r="H93" s="204"/>
      <c r="I93" s="205"/>
    </row>
    <row r="94" spans="1:9" x14ac:dyDescent="0.2">
      <c r="A94" s="17" t="s">
        <v>144</v>
      </c>
    </row>
    <row r="95" spans="1:9" x14ac:dyDescent="0.2">
      <c r="A95" s="170"/>
      <c r="B95" s="171"/>
      <c r="C95" s="171"/>
      <c r="D95" s="171"/>
      <c r="E95" s="171"/>
      <c r="F95" s="171"/>
      <c r="G95" s="171"/>
      <c r="H95" s="171"/>
      <c r="I95" s="172"/>
    </row>
    <row r="96" spans="1:9" x14ac:dyDescent="0.2">
      <c r="A96" s="173"/>
      <c r="B96" s="174"/>
      <c r="C96" s="174"/>
      <c r="D96" s="174"/>
      <c r="E96" s="174"/>
      <c r="F96" s="174"/>
      <c r="G96" s="174"/>
      <c r="H96" s="174"/>
      <c r="I96" s="175"/>
    </row>
    <row r="97" spans="1:9" x14ac:dyDescent="0.2">
      <c r="A97" s="173"/>
      <c r="B97" s="174"/>
      <c r="C97" s="174"/>
      <c r="D97" s="174"/>
      <c r="E97" s="174"/>
      <c r="F97" s="174"/>
      <c r="G97" s="174"/>
      <c r="H97" s="174"/>
      <c r="I97" s="175"/>
    </row>
    <row r="98" spans="1:9" x14ac:dyDescent="0.2">
      <c r="A98" s="173"/>
      <c r="B98" s="174"/>
      <c r="C98" s="174"/>
      <c r="D98" s="174"/>
      <c r="E98" s="174"/>
      <c r="F98" s="174"/>
      <c r="G98" s="174"/>
      <c r="H98" s="174"/>
      <c r="I98" s="175"/>
    </row>
    <row r="99" spans="1:9" x14ac:dyDescent="0.2">
      <c r="A99" s="173"/>
      <c r="B99" s="174"/>
      <c r="C99" s="174"/>
      <c r="D99" s="174"/>
      <c r="E99" s="174"/>
      <c r="F99" s="174"/>
      <c r="G99" s="174"/>
      <c r="H99" s="174"/>
      <c r="I99" s="175"/>
    </row>
    <row r="100" spans="1:9" x14ac:dyDescent="0.2">
      <c r="A100" s="173"/>
      <c r="B100" s="174"/>
      <c r="C100" s="174"/>
      <c r="D100" s="174"/>
      <c r="E100" s="174"/>
      <c r="F100" s="174"/>
      <c r="G100" s="174"/>
      <c r="H100" s="174"/>
      <c r="I100" s="175"/>
    </row>
    <row r="101" spans="1:9" x14ac:dyDescent="0.2">
      <c r="A101" s="173"/>
      <c r="B101" s="174"/>
      <c r="C101" s="174"/>
      <c r="D101" s="174"/>
      <c r="E101" s="174"/>
      <c r="F101" s="174"/>
      <c r="G101" s="174"/>
      <c r="H101" s="174"/>
      <c r="I101" s="175"/>
    </row>
    <row r="102" spans="1:9" x14ac:dyDescent="0.2">
      <c r="A102" s="173"/>
      <c r="B102" s="174"/>
      <c r="C102" s="174"/>
      <c r="D102" s="174"/>
      <c r="E102" s="174"/>
      <c r="F102" s="174"/>
      <c r="G102" s="174"/>
      <c r="H102" s="174"/>
      <c r="I102" s="175"/>
    </row>
    <row r="103" spans="1:9" x14ac:dyDescent="0.2">
      <c r="A103" s="173"/>
      <c r="B103" s="174"/>
      <c r="C103" s="174"/>
      <c r="D103" s="174"/>
      <c r="E103" s="174"/>
      <c r="F103" s="174"/>
      <c r="G103" s="174"/>
      <c r="H103" s="174"/>
      <c r="I103" s="175"/>
    </row>
    <row r="104" spans="1:9" x14ac:dyDescent="0.2">
      <c r="A104" s="173"/>
      <c r="B104" s="174"/>
      <c r="C104" s="174"/>
      <c r="D104" s="174"/>
      <c r="E104" s="174"/>
      <c r="F104" s="174"/>
      <c r="G104" s="174"/>
      <c r="H104" s="174"/>
      <c r="I104" s="175"/>
    </row>
    <row r="105" spans="1:9" x14ac:dyDescent="0.2">
      <c r="A105" s="173"/>
      <c r="B105" s="174"/>
      <c r="C105" s="174"/>
      <c r="D105" s="174"/>
      <c r="E105" s="174"/>
      <c r="F105" s="174"/>
      <c r="G105" s="174"/>
      <c r="H105" s="174"/>
      <c r="I105" s="175"/>
    </row>
    <row r="106" spans="1:9" x14ac:dyDescent="0.2">
      <c r="A106" s="176"/>
      <c r="B106" s="177"/>
      <c r="C106" s="177"/>
      <c r="D106" s="177"/>
      <c r="E106" s="177"/>
      <c r="F106" s="177"/>
      <c r="G106" s="177"/>
      <c r="H106" s="177"/>
      <c r="I106" s="178"/>
    </row>
    <row r="107" spans="1:9" ht="15" thickBot="1" x14ac:dyDescent="0.25"/>
    <row r="108" spans="1:9" ht="16.5" thickTop="1" x14ac:dyDescent="0.25">
      <c r="A108" s="63" t="s">
        <v>45</v>
      </c>
      <c r="B108" s="223" t="s">
        <v>0</v>
      </c>
      <c r="C108" s="223"/>
      <c r="D108" s="25"/>
      <c r="E108" s="25"/>
      <c r="F108" s="25"/>
      <c r="G108" s="25"/>
      <c r="H108" s="25"/>
      <c r="I108" s="25"/>
    </row>
    <row r="109" spans="1:9" ht="15" thickBot="1" x14ac:dyDescent="0.25">
      <c r="A109" s="28" t="s">
        <v>1</v>
      </c>
    </row>
    <row r="110" spans="1:9" ht="34.15" customHeight="1" thickBot="1" x14ac:dyDescent="0.25">
      <c r="A110" s="20" t="s">
        <v>2</v>
      </c>
      <c r="B110" s="21"/>
      <c r="C110" s="141" t="s">
        <v>3</v>
      </c>
      <c r="D110" s="142"/>
      <c r="E110" s="193" t="s">
        <v>4</v>
      </c>
      <c r="F110" s="194"/>
      <c r="G110" s="7" t="s">
        <v>5</v>
      </c>
      <c r="H110" s="48" t="s">
        <v>97</v>
      </c>
      <c r="I110" s="49" t="s">
        <v>96</v>
      </c>
    </row>
    <row r="111" spans="1:9" ht="15" customHeight="1" thickBot="1" x14ac:dyDescent="0.25">
      <c r="A111" s="195"/>
      <c r="B111" s="130"/>
      <c r="C111" s="129"/>
      <c r="D111" s="130"/>
      <c r="E111" s="134"/>
      <c r="F111" s="135"/>
      <c r="G111" s="42"/>
      <c r="H111" s="16"/>
      <c r="I111" s="50"/>
    </row>
    <row r="112" spans="1:9" ht="15" customHeight="1" thickBot="1" x14ac:dyDescent="0.25">
      <c r="A112" s="129"/>
      <c r="B112" s="130"/>
      <c r="C112" s="129"/>
      <c r="D112" s="130"/>
      <c r="E112" s="134"/>
      <c r="F112" s="135"/>
      <c r="G112" s="42"/>
      <c r="H112" s="16"/>
      <c r="I112" s="50"/>
    </row>
    <row r="113" spans="1:9" ht="15" customHeight="1" thickBot="1" x14ac:dyDescent="0.25">
      <c r="A113" s="129"/>
      <c r="B113" s="130"/>
      <c r="C113" s="129"/>
      <c r="D113" s="130"/>
      <c r="E113" s="134"/>
      <c r="F113" s="135"/>
      <c r="G113" s="42"/>
      <c r="H113" s="16"/>
      <c r="I113" s="50"/>
    </row>
    <row r="114" spans="1:9" ht="15" customHeight="1" thickBot="1" x14ac:dyDescent="0.25">
      <c r="A114" s="129"/>
      <c r="B114" s="130"/>
      <c r="C114" s="129"/>
      <c r="D114" s="130"/>
      <c r="E114" s="134"/>
      <c r="F114" s="135"/>
      <c r="G114" s="42"/>
      <c r="H114" s="16"/>
      <c r="I114" s="50"/>
    </row>
    <row r="115" spans="1:9" ht="15" customHeight="1" thickBot="1" x14ac:dyDescent="0.25">
      <c r="A115" s="129"/>
      <c r="B115" s="130"/>
      <c r="C115" s="129"/>
      <c r="D115" s="130"/>
      <c r="E115" s="134"/>
      <c r="F115" s="135"/>
      <c r="G115" s="42"/>
      <c r="H115" s="16"/>
      <c r="I115" s="50"/>
    </row>
    <row r="116" spans="1:9" ht="15" customHeight="1" thickBot="1" x14ac:dyDescent="0.25">
      <c r="A116" s="131" t="s">
        <v>51</v>
      </c>
      <c r="B116" s="132"/>
      <c r="C116" s="132"/>
      <c r="D116" s="132"/>
      <c r="E116" s="132"/>
      <c r="F116" s="133"/>
      <c r="G116" s="6">
        <f>SUM(G111:G115)</f>
        <v>0</v>
      </c>
    </row>
    <row r="117" spans="1:9" ht="15.75" customHeight="1" x14ac:dyDescent="0.2"/>
    <row r="118" spans="1:9" ht="16.5" thickBot="1" x14ac:dyDescent="0.3">
      <c r="A118" s="229" t="s">
        <v>118</v>
      </c>
      <c r="B118" s="229"/>
      <c r="C118" s="39" t="s">
        <v>75</v>
      </c>
      <c r="D118"/>
      <c r="E118"/>
      <c r="F118"/>
      <c r="G118"/>
    </row>
    <row r="119" spans="1:9" ht="18.75" customHeight="1" thickBot="1" x14ac:dyDescent="0.25">
      <c r="A119" s="18" t="s">
        <v>2</v>
      </c>
      <c r="B119" s="185" t="s">
        <v>3</v>
      </c>
      <c r="C119" s="185"/>
      <c r="D119" s="185" t="s">
        <v>4</v>
      </c>
      <c r="E119" s="185"/>
      <c r="F119" s="18" t="s">
        <v>7</v>
      </c>
      <c r="G119" s="18" t="s">
        <v>73</v>
      </c>
      <c r="H119" s="18" t="s">
        <v>8</v>
      </c>
      <c r="I119" s="18" t="s">
        <v>6</v>
      </c>
    </row>
    <row r="120" spans="1:9" ht="15" thickBot="1" x14ac:dyDescent="0.25">
      <c r="A120" s="46"/>
      <c r="B120" s="145"/>
      <c r="C120" s="145"/>
      <c r="D120" s="137"/>
      <c r="E120" s="137"/>
      <c r="F120" s="16"/>
      <c r="G120" s="16"/>
      <c r="H120" s="33" t="e">
        <f>INDEX(TravelRate,MATCH(A120,Sheet2!$B$1:$B$24,1),MATCH(G120,Sheet2!$A$1:$H$1,0))</f>
        <v>#N/A</v>
      </c>
      <c r="I120" s="99" t="str">
        <f>IF(ISERROR(H120),"",(F120*H120)/100)</f>
        <v/>
      </c>
    </row>
    <row r="121" spans="1:9" ht="15" thickBot="1" x14ac:dyDescent="0.25">
      <c r="A121" s="46"/>
      <c r="B121" s="145"/>
      <c r="C121" s="145"/>
      <c r="D121" s="137"/>
      <c r="E121" s="137"/>
      <c r="F121" s="16"/>
      <c r="G121" s="16"/>
      <c r="H121" s="33" t="e">
        <f>INDEX(TravelRate,MATCH(A121,Sheet2!$B$1:$B$24,1),MATCH(G121,Sheet2!$A$1:$H$1,0))</f>
        <v>#N/A</v>
      </c>
      <c r="I121" s="99" t="str">
        <f t="shared" ref="I121:I122" si="0">IF(ISERROR(H121),"",(F121*H121)/100)</f>
        <v/>
      </c>
    </row>
    <row r="122" spans="1:9" ht="15" thickBot="1" x14ac:dyDescent="0.25">
      <c r="A122" s="46"/>
      <c r="B122" s="145"/>
      <c r="C122" s="145"/>
      <c r="D122" s="137"/>
      <c r="E122" s="137"/>
      <c r="F122" s="16"/>
      <c r="G122" s="16"/>
      <c r="H122" s="33" t="e">
        <f>INDEX(TravelRate,MATCH(A122,Sheet2!$B$1:$B$24,1),MATCH(G122,Sheet2!$A$1:$H$1,0))</f>
        <v>#N/A</v>
      </c>
      <c r="I122" s="99" t="str">
        <f t="shared" si="0"/>
        <v/>
      </c>
    </row>
    <row r="123" spans="1:9" ht="15" thickBot="1" x14ac:dyDescent="0.25">
      <c r="A123" s="46"/>
      <c r="B123" s="145"/>
      <c r="C123" s="145"/>
      <c r="D123" s="137"/>
      <c r="E123" s="137"/>
      <c r="F123" s="16"/>
      <c r="G123" s="16"/>
      <c r="H123" s="33" t="e">
        <f>INDEX(TravelRate,MATCH(A123,Sheet2!$B$1:$B$24,1),MATCH(G123,Sheet2!$A$1:$H$1,0))</f>
        <v>#N/A</v>
      </c>
      <c r="I123" s="99" t="str">
        <f t="shared" ref="I123" si="1">IF(ISERROR(H123),"",(F123*H123)/100)</f>
        <v/>
      </c>
    </row>
    <row r="124" spans="1:9" ht="15" thickBot="1" x14ac:dyDescent="0.25">
      <c r="A124" s="46"/>
      <c r="B124" s="145"/>
      <c r="C124" s="145"/>
      <c r="D124" s="137"/>
      <c r="E124" s="137"/>
      <c r="F124" s="16"/>
      <c r="G124" s="16"/>
      <c r="H124" s="33" t="e">
        <f>INDEX(TravelRate,MATCH(A124,Sheet2!$B$1:$B$24,1),MATCH(G124,Sheet2!$A$1:$H$1,0))</f>
        <v>#N/A</v>
      </c>
      <c r="I124" s="99" t="str">
        <f t="shared" ref="I124:I127" si="2">IF(ISERROR(H124),"",(F124*H124)/100)</f>
        <v/>
      </c>
    </row>
    <row r="125" spans="1:9" ht="15" thickBot="1" x14ac:dyDescent="0.25">
      <c r="A125" s="46"/>
      <c r="B125" s="145"/>
      <c r="C125" s="145"/>
      <c r="D125" s="137"/>
      <c r="E125" s="137"/>
      <c r="F125" s="16"/>
      <c r="G125" s="16"/>
      <c r="H125" s="33" t="e">
        <f>INDEX(TravelRate,MATCH(A125,Sheet2!$B$1:$B$24,1),MATCH(G125,Sheet2!$A$1:$H$1,0))</f>
        <v>#N/A</v>
      </c>
      <c r="I125" s="99" t="str">
        <f t="shared" ref="I125" si="3">IF(ISERROR(H125),"",(F125*H125)/100)</f>
        <v/>
      </c>
    </row>
    <row r="126" spans="1:9" ht="15" thickBot="1" x14ac:dyDescent="0.25">
      <c r="A126" s="46"/>
      <c r="B126" s="145"/>
      <c r="C126" s="145"/>
      <c r="D126" s="137"/>
      <c r="E126" s="137"/>
      <c r="F126" s="16"/>
      <c r="G126" s="16"/>
      <c r="H126" s="33" t="e">
        <f>INDEX(TravelRate,MATCH(A126,Sheet2!$B$1:$B$24,1),MATCH(G126,Sheet2!$A$1:$H$1,0))</f>
        <v>#N/A</v>
      </c>
      <c r="I126" s="99" t="str">
        <f t="shared" si="2"/>
        <v/>
      </c>
    </row>
    <row r="127" spans="1:9" ht="15" thickBot="1" x14ac:dyDescent="0.25">
      <c r="A127" s="46"/>
      <c r="B127" s="145"/>
      <c r="C127" s="145"/>
      <c r="D127" s="137"/>
      <c r="E127" s="137"/>
      <c r="F127" s="16"/>
      <c r="G127" s="16"/>
      <c r="H127" s="33" t="e">
        <f>INDEX(TravelRate,MATCH(A127,Sheet2!$B$1:$B$24,1),MATCH(G127,Sheet2!$A$1:$H$1,0))</f>
        <v>#N/A</v>
      </c>
      <c r="I127" s="99" t="str">
        <f t="shared" si="2"/>
        <v/>
      </c>
    </row>
    <row r="128" spans="1:9" ht="15.75" customHeight="1" thickBot="1" x14ac:dyDescent="0.25">
      <c r="A128" s="138" t="s">
        <v>9</v>
      </c>
      <c r="B128" s="139"/>
      <c r="C128" s="139"/>
      <c r="D128" s="139"/>
      <c r="E128" s="140"/>
      <c r="F128" s="8">
        <f>SUM(F120:F127)</f>
        <v>0</v>
      </c>
      <c r="G128" s="8"/>
      <c r="H128" s="33"/>
      <c r="I128" s="99">
        <f>SUM(I120:I127)</f>
        <v>0</v>
      </c>
    </row>
    <row r="129" spans="1:13" x14ac:dyDescent="0.2">
      <c r="A129" s="2"/>
    </row>
    <row r="130" spans="1:13" ht="16.5" thickBot="1" x14ac:dyDescent="0.25">
      <c r="A130" s="64" t="s">
        <v>81</v>
      </c>
      <c r="B130" s="65"/>
      <c r="C130" s="65"/>
    </row>
    <row r="131" spans="1:13" ht="15.75" customHeight="1" thickBot="1" x14ac:dyDescent="0.25">
      <c r="A131" s="5" t="s">
        <v>2</v>
      </c>
      <c r="B131" s="5" t="s">
        <v>52</v>
      </c>
      <c r="C131" s="8" t="s">
        <v>54</v>
      </c>
      <c r="D131" s="8" t="s">
        <v>83</v>
      </c>
      <c r="E131" s="8" t="s">
        <v>84</v>
      </c>
      <c r="F131" s="8" t="s">
        <v>79</v>
      </c>
      <c r="G131" s="224" t="s">
        <v>86</v>
      </c>
      <c r="H131" s="225"/>
      <c r="I131" s="5" t="s">
        <v>6</v>
      </c>
      <c r="J131" s="190" t="s">
        <v>116</v>
      </c>
      <c r="K131" s="191"/>
      <c r="L131" s="191"/>
      <c r="M131" s="191"/>
    </row>
    <row r="132" spans="1:13" ht="26.25" customHeight="1" thickBot="1" x14ac:dyDescent="0.25">
      <c r="A132" s="196" t="s">
        <v>114</v>
      </c>
      <c r="B132" s="196"/>
      <c r="C132" s="196"/>
      <c r="D132" s="196"/>
      <c r="E132" s="196"/>
      <c r="F132" s="196"/>
      <c r="G132" s="196"/>
      <c r="H132" s="197"/>
      <c r="I132" s="44"/>
      <c r="J132" s="190"/>
      <c r="K132" s="191"/>
      <c r="L132" s="191"/>
      <c r="M132" s="191"/>
    </row>
    <row r="133" spans="1:13" ht="15" thickBot="1" x14ac:dyDescent="0.25">
      <c r="A133" s="46"/>
      <c r="B133" s="52"/>
      <c r="C133" s="43"/>
      <c r="D133" s="43"/>
      <c r="E133" s="43"/>
      <c r="F133" s="43"/>
      <c r="G133" s="226"/>
      <c r="H133" s="227"/>
      <c r="I133" s="98">
        <f>IF(ISNONTEXT(B133),C133,(INDEX(Sheet2!$A$61:$G$64,MATCH(A133,Sheet2!$A$61:$A$64,1),MATCH(B133,Sheet2!$A$61:$G$61,0))+C133))+D133+E133+F133</f>
        <v>0</v>
      </c>
      <c r="J133" s="190"/>
      <c r="K133" s="191"/>
      <c r="L133" s="191"/>
      <c r="M133" s="191"/>
    </row>
    <row r="134" spans="1:13" ht="15" thickBot="1" x14ac:dyDescent="0.25">
      <c r="A134" s="46"/>
      <c r="B134" s="50"/>
      <c r="C134" s="34"/>
      <c r="D134" s="34"/>
      <c r="E134" s="34"/>
      <c r="F134" s="34"/>
      <c r="G134" s="226"/>
      <c r="H134" s="227"/>
      <c r="I134" s="98">
        <f>IF(ISNONTEXT(B134),C134,(INDEX(Sheet2!$A$61:$G$64,MATCH(A134,Sheet2!$A$61:$A$64,1),MATCH(B134,Sheet2!$A$61:$G$61,0))+C134))+D134+E134+F134</f>
        <v>0</v>
      </c>
      <c r="J134" s="190"/>
      <c r="K134" s="191"/>
      <c r="L134" s="191"/>
      <c r="M134" s="191"/>
    </row>
    <row r="135" spans="1:13" ht="15" thickBot="1" x14ac:dyDescent="0.25">
      <c r="A135" s="46"/>
      <c r="B135" s="50"/>
      <c r="C135" s="34"/>
      <c r="D135" s="34"/>
      <c r="E135" s="34"/>
      <c r="F135" s="34"/>
      <c r="G135" s="226"/>
      <c r="H135" s="227"/>
      <c r="I135" s="98">
        <f>IF(ISNONTEXT(B135),C135,(INDEX(Sheet2!$A$61:$G$64,MATCH(A135,Sheet2!$A$61:$A$64,1),MATCH(B135,Sheet2!$A$61:$G$61,0))+C135))+D135+E135+F135</f>
        <v>0</v>
      </c>
      <c r="J135" s="190"/>
      <c r="K135" s="191"/>
      <c r="L135" s="191"/>
      <c r="M135" s="191"/>
    </row>
    <row r="136" spans="1:13" ht="15" thickBot="1" x14ac:dyDescent="0.25">
      <c r="A136" s="46"/>
      <c r="B136" s="50"/>
      <c r="C136" s="34"/>
      <c r="D136" s="34"/>
      <c r="E136" s="34"/>
      <c r="F136" s="34"/>
      <c r="G136" s="226"/>
      <c r="H136" s="227"/>
      <c r="I136" s="98">
        <f>IF(ISNONTEXT(B136),C136,(INDEX(Sheet2!$A$61:$G$64,MATCH(A136,Sheet2!$A$61:$A$64,1),MATCH(B136,Sheet2!$A$61:$G$61,0))+C136))+D136+E136+F136</f>
        <v>0</v>
      </c>
      <c r="J136" s="190"/>
      <c r="K136" s="191"/>
      <c r="L136" s="191"/>
      <c r="M136" s="191"/>
    </row>
    <row r="137" spans="1:13" ht="15" thickBot="1" x14ac:dyDescent="0.25">
      <c r="A137" s="46"/>
      <c r="B137" s="50"/>
      <c r="C137" s="34"/>
      <c r="D137" s="34"/>
      <c r="E137" s="34"/>
      <c r="F137" s="34"/>
      <c r="G137" s="226"/>
      <c r="H137" s="227"/>
      <c r="I137" s="98">
        <f>IF(ISNONTEXT(B137),C137,(INDEX(Sheet2!$A$61:$G$64,MATCH(A137,Sheet2!$A$61:$A$64,1),MATCH(B137,Sheet2!$A$61:$G$61,0))+C137))+D137+E137+F137</f>
        <v>0</v>
      </c>
      <c r="J137" s="190"/>
      <c r="K137" s="191"/>
      <c r="L137" s="191"/>
      <c r="M137" s="191"/>
    </row>
    <row r="138" spans="1:13" ht="15" thickBot="1" x14ac:dyDescent="0.25">
      <c r="A138" s="46"/>
      <c r="B138" s="53"/>
      <c r="C138" s="45"/>
      <c r="D138" s="45"/>
      <c r="E138" s="45"/>
      <c r="F138" s="45"/>
      <c r="G138" s="226"/>
      <c r="H138" s="227"/>
      <c r="I138" s="98">
        <f>IF(ISNONTEXT(B138),C138,(INDEX(Sheet2!$A$61:$G$64,MATCH(A138,Sheet2!$A$61:$A$64,1),MATCH(B138,Sheet2!$A$61:$G$61,0))+C138))+D138+E138+F138</f>
        <v>0</v>
      </c>
      <c r="J138" s="190"/>
      <c r="K138" s="191"/>
      <c r="L138" s="191"/>
      <c r="M138" s="191"/>
    </row>
    <row r="139" spans="1:13" ht="14.45" customHeight="1" thickBot="1" x14ac:dyDescent="0.25">
      <c r="A139" s="131" t="s">
        <v>85</v>
      </c>
      <c r="B139" s="132"/>
      <c r="C139" s="132"/>
      <c r="D139" s="132"/>
      <c r="E139" s="132"/>
      <c r="F139" s="132"/>
      <c r="G139" s="132"/>
      <c r="H139" s="133"/>
      <c r="I139" s="99">
        <f>SUM(I133:I138)</f>
        <v>0</v>
      </c>
      <c r="J139" s="190"/>
      <c r="K139" s="191"/>
      <c r="L139" s="191"/>
      <c r="M139" s="191"/>
    </row>
    <row r="140" spans="1:13" x14ac:dyDescent="0.2">
      <c r="A140" s="2"/>
    </row>
    <row r="141" spans="1:13" ht="16.5" thickBot="1" x14ac:dyDescent="0.25">
      <c r="A141" s="64" t="s">
        <v>10</v>
      </c>
      <c r="C141" s="4" t="s">
        <v>82</v>
      </c>
    </row>
    <row r="142" spans="1:13" ht="15" thickBot="1" x14ac:dyDescent="0.25">
      <c r="A142" s="136" t="s">
        <v>11</v>
      </c>
      <c r="B142" s="136"/>
      <c r="C142" s="136"/>
      <c r="D142" s="136"/>
      <c r="E142" s="136" t="s">
        <v>61</v>
      </c>
      <c r="F142" s="136"/>
      <c r="G142" s="146" t="s">
        <v>6</v>
      </c>
      <c r="H142" s="147"/>
    </row>
    <row r="143" spans="1:13" ht="15.75" customHeight="1" thickBot="1" x14ac:dyDescent="0.25">
      <c r="A143" s="183" t="s">
        <v>12</v>
      </c>
      <c r="B143" s="183"/>
      <c r="C143" s="183"/>
      <c r="D143" s="183"/>
      <c r="E143" s="188"/>
      <c r="F143" s="189"/>
      <c r="G143" s="179"/>
      <c r="H143" s="180"/>
    </row>
    <row r="144" spans="1:13" ht="24" customHeight="1" thickBot="1" x14ac:dyDescent="0.25">
      <c r="A144" s="183" t="s">
        <v>94</v>
      </c>
      <c r="B144" s="183"/>
      <c r="C144" s="183"/>
      <c r="D144" s="183"/>
      <c r="E144" s="186"/>
      <c r="F144" s="187"/>
      <c r="G144" s="181">
        <f>IF(E144&gt;2400,200,IF(E144&lt;400,E144*CostPerPage,100+(E144-400)*CostPerPage2))</f>
        <v>0</v>
      </c>
      <c r="H144" s="182"/>
    </row>
    <row r="145" spans="1:14" ht="15" thickBot="1" x14ac:dyDescent="0.25">
      <c r="A145" s="141" t="s">
        <v>95</v>
      </c>
      <c r="B145" s="184"/>
      <c r="C145" s="184"/>
      <c r="D145" s="142"/>
      <c r="E145" s="186"/>
      <c r="F145" s="187"/>
      <c r="G145" s="181">
        <f>IF(E145&gt;201,50,IF(E145&lt;201,E145*CostPerPage,50+(E145-200)*0))</f>
        <v>0</v>
      </c>
      <c r="H145" s="182"/>
    </row>
    <row r="146" spans="1:14" ht="15.75" customHeight="1" thickBot="1" x14ac:dyDescent="0.25">
      <c r="A146" s="183" t="s">
        <v>13</v>
      </c>
      <c r="B146" s="183"/>
      <c r="C146" s="183"/>
      <c r="D146" s="183"/>
      <c r="E146" s="141"/>
      <c r="F146" s="142"/>
      <c r="G146" s="179"/>
      <c r="H146" s="180"/>
    </row>
    <row r="147" spans="1:14" ht="25.5" customHeight="1" thickBot="1" x14ac:dyDescent="0.25">
      <c r="A147" s="183" t="s">
        <v>56</v>
      </c>
      <c r="B147" s="183"/>
      <c r="C147" s="183"/>
      <c r="D147" s="183"/>
      <c r="E147" s="141"/>
      <c r="F147" s="142"/>
      <c r="G147" s="179"/>
      <c r="H147" s="180"/>
    </row>
    <row r="148" spans="1:14" ht="15.75" customHeight="1" thickBot="1" x14ac:dyDescent="0.25">
      <c r="A148" s="186"/>
      <c r="B148" s="228"/>
      <c r="C148" s="228"/>
      <c r="D148" s="187"/>
      <c r="E148" s="143"/>
      <c r="F148" s="144"/>
      <c r="G148" s="179"/>
      <c r="H148" s="180"/>
    </row>
    <row r="149" spans="1:14" ht="15.75" customHeight="1" thickBot="1" x14ac:dyDescent="0.25">
      <c r="A149" s="186"/>
      <c r="B149" s="228"/>
      <c r="C149" s="228"/>
      <c r="D149" s="187"/>
      <c r="E149" s="143"/>
      <c r="F149" s="144"/>
      <c r="G149" s="179"/>
      <c r="H149" s="180"/>
    </row>
    <row r="150" spans="1:14" ht="15.75" customHeight="1" thickBot="1" x14ac:dyDescent="0.25">
      <c r="A150" s="186"/>
      <c r="B150" s="228"/>
      <c r="C150" s="228"/>
      <c r="D150" s="187"/>
      <c r="E150" s="143"/>
      <c r="F150" s="144"/>
      <c r="G150" s="179"/>
      <c r="H150" s="180"/>
    </row>
    <row r="151" spans="1:14" ht="18.75" customHeight="1" thickBot="1" x14ac:dyDescent="0.25">
      <c r="A151" s="136" t="s">
        <v>14</v>
      </c>
      <c r="B151" s="136"/>
      <c r="C151" s="136"/>
      <c r="D151" s="136"/>
      <c r="E151" s="141"/>
      <c r="F151" s="142"/>
      <c r="G151" s="168">
        <f>SUM(G143:H150)</f>
        <v>0</v>
      </c>
      <c r="H151" s="169"/>
    </row>
    <row r="152" spans="1:14" ht="15" thickBot="1" x14ac:dyDescent="0.25">
      <c r="A152" s="2"/>
      <c r="B152" s="29"/>
      <c r="C152" s="29"/>
      <c r="D152" s="29"/>
      <c r="E152" s="29"/>
      <c r="F152" s="29"/>
      <c r="G152" s="29"/>
      <c r="H152" s="29"/>
    </row>
    <row r="153" spans="1:14" ht="15" customHeight="1" thickBot="1" x14ac:dyDescent="0.25">
      <c r="A153" s="131" t="s">
        <v>15</v>
      </c>
      <c r="B153" s="132"/>
      <c r="C153" s="132"/>
      <c r="D153" s="133"/>
      <c r="E153" s="19"/>
      <c r="F153" s="19"/>
      <c r="G153" s="168">
        <f>I128+I139+G151</f>
        <v>0</v>
      </c>
      <c r="H153" s="169"/>
    </row>
    <row r="154" spans="1:14" ht="15" x14ac:dyDescent="0.2">
      <c r="A154" s="47"/>
      <c r="B154" s="12"/>
      <c r="C154" s="12"/>
      <c r="D154" s="12"/>
      <c r="N154" s="26"/>
    </row>
    <row r="155" spans="1:14" s="26" customFormat="1" ht="15" customHeight="1" x14ac:dyDescent="0.25">
      <c r="A155" s="128" t="s">
        <v>78</v>
      </c>
      <c r="B155" s="128"/>
      <c r="C155" s="128"/>
      <c r="D155" s="128"/>
      <c r="E155" s="128"/>
      <c r="F155" s="128"/>
      <c r="G155" s="128"/>
      <c r="H155" s="128"/>
      <c r="I155" s="128"/>
    </row>
    <row r="156" spans="1:14" s="26" customFormat="1" ht="15" x14ac:dyDescent="0.2">
      <c r="A156" s="128"/>
      <c r="B156" s="128"/>
      <c r="C156" s="128"/>
      <c r="D156" s="128"/>
      <c r="E156" s="128"/>
      <c r="F156" s="128"/>
      <c r="G156" s="128"/>
      <c r="H156" s="128"/>
      <c r="I156" s="128"/>
      <c r="N156" s="4"/>
    </row>
    <row r="157" spans="1:14" x14ac:dyDescent="0.2">
      <c r="A157" s="2"/>
    </row>
    <row r="999907" spans="1:1" x14ac:dyDescent="0.2">
      <c r="A999907" s="27"/>
    </row>
  </sheetData>
  <sheetProtection algorithmName="SHA-512" hashValue="3vhaE5YwpxMOLK84rV0bBxWE7uPXL5pUILWiNbgAEFwM4zqqDFhwNAfQTvSVl3DGsTSNTwpI3RmhGkM41sMJQA==" saltValue="c172dz3wwOQGq5fLGG85jA==" spinCount="100000" sheet="1" selectLockedCells="1"/>
  <dataConsolidate/>
  <mergeCells count="154">
    <mergeCell ref="A114:B114"/>
    <mergeCell ref="B121:C121"/>
    <mergeCell ref="D121:E121"/>
    <mergeCell ref="D119:E119"/>
    <mergeCell ref="A118:B118"/>
    <mergeCell ref="E149:F149"/>
    <mergeCell ref="B59:E59"/>
    <mergeCell ref="B57:D57"/>
    <mergeCell ref="B58:D58"/>
    <mergeCell ref="F59:I59"/>
    <mergeCell ref="A149:D149"/>
    <mergeCell ref="G148:H148"/>
    <mergeCell ref="A148:D148"/>
    <mergeCell ref="C111:D111"/>
    <mergeCell ref="C112:D112"/>
    <mergeCell ref="C77:I77"/>
    <mergeCell ref="C78:I78"/>
    <mergeCell ref="C79:I79"/>
    <mergeCell ref="A73:B73"/>
    <mergeCell ref="C73:I73"/>
    <mergeCell ref="C74:I74"/>
    <mergeCell ref="C75:I75"/>
    <mergeCell ref="A74:B74"/>
    <mergeCell ref="A75:B75"/>
    <mergeCell ref="G150:H150"/>
    <mergeCell ref="G131:H131"/>
    <mergeCell ref="A139:H139"/>
    <mergeCell ref="G133:H133"/>
    <mergeCell ref="G134:H134"/>
    <mergeCell ref="G135:H135"/>
    <mergeCell ref="G136:H136"/>
    <mergeCell ref="G137:H137"/>
    <mergeCell ref="G138:H138"/>
    <mergeCell ref="E146:F146"/>
    <mergeCell ref="A150:D150"/>
    <mergeCell ref="J131:M139"/>
    <mergeCell ref="B126:C126"/>
    <mergeCell ref="B127:C127"/>
    <mergeCell ref="B52:C52"/>
    <mergeCell ref="E111:F111"/>
    <mergeCell ref="E112:F112"/>
    <mergeCell ref="E110:F110"/>
    <mergeCell ref="B125:C125"/>
    <mergeCell ref="A112:B112"/>
    <mergeCell ref="C110:D110"/>
    <mergeCell ref="D125:E125"/>
    <mergeCell ref="A111:B111"/>
    <mergeCell ref="A132:H132"/>
    <mergeCell ref="A81:I93"/>
    <mergeCell ref="A72:B72"/>
    <mergeCell ref="C72:I72"/>
    <mergeCell ref="A76:B76"/>
    <mergeCell ref="A77:B77"/>
    <mergeCell ref="A78:B78"/>
    <mergeCell ref="A79:B79"/>
    <mergeCell ref="C76:I76"/>
    <mergeCell ref="E57:F57"/>
    <mergeCell ref="A66:I70"/>
    <mergeCell ref="B108:C108"/>
    <mergeCell ref="G153:H153"/>
    <mergeCell ref="A95:I106"/>
    <mergeCell ref="G143:H143"/>
    <mergeCell ref="G144:H144"/>
    <mergeCell ref="G145:H145"/>
    <mergeCell ref="G146:H146"/>
    <mergeCell ref="G147:H147"/>
    <mergeCell ref="A143:D143"/>
    <mergeCell ref="A144:D144"/>
    <mergeCell ref="A145:D145"/>
    <mergeCell ref="A146:D146"/>
    <mergeCell ref="A147:D147"/>
    <mergeCell ref="D127:E127"/>
    <mergeCell ref="A142:D142"/>
    <mergeCell ref="B120:C120"/>
    <mergeCell ref="B119:C119"/>
    <mergeCell ref="A115:B115"/>
    <mergeCell ref="B124:C124"/>
    <mergeCell ref="G151:H151"/>
    <mergeCell ref="E145:F145"/>
    <mergeCell ref="G149:H149"/>
    <mergeCell ref="E148:F148"/>
    <mergeCell ref="E144:F144"/>
    <mergeCell ref="E143:F143"/>
    <mergeCell ref="A1:I1"/>
    <mergeCell ref="A2:I2"/>
    <mergeCell ref="B4:D4"/>
    <mergeCell ref="H6:I6"/>
    <mergeCell ref="F6:G6"/>
    <mergeCell ref="B10:I10"/>
    <mergeCell ref="B12:I12"/>
    <mergeCell ref="B13:C13"/>
    <mergeCell ref="B14:I14"/>
    <mergeCell ref="A3:I3"/>
    <mergeCell ref="G15:I15"/>
    <mergeCell ref="B15:D15"/>
    <mergeCell ref="E15:F15"/>
    <mergeCell ref="B6:E6"/>
    <mergeCell ref="B11:I11"/>
    <mergeCell ref="A27:F27"/>
    <mergeCell ref="B33:D33"/>
    <mergeCell ref="A28:I31"/>
    <mergeCell ref="A38:B38"/>
    <mergeCell ref="B24:E24"/>
    <mergeCell ref="C17:I18"/>
    <mergeCell ref="B26:D26"/>
    <mergeCell ref="B7:E7"/>
    <mergeCell ref="H7:I7"/>
    <mergeCell ref="B8:E8"/>
    <mergeCell ref="B21:I23"/>
    <mergeCell ref="G24:I24"/>
    <mergeCell ref="G36:H36"/>
    <mergeCell ref="G37:H37"/>
    <mergeCell ref="G38:H38"/>
    <mergeCell ref="A155:I156"/>
    <mergeCell ref="C113:D113"/>
    <mergeCell ref="C114:D114"/>
    <mergeCell ref="C115:D115"/>
    <mergeCell ref="A116:F116"/>
    <mergeCell ref="E113:F113"/>
    <mergeCell ref="E114:F114"/>
    <mergeCell ref="E115:F115"/>
    <mergeCell ref="A151:D151"/>
    <mergeCell ref="A153:D153"/>
    <mergeCell ref="D120:E120"/>
    <mergeCell ref="D124:E124"/>
    <mergeCell ref="D126:E126"/>
    <mergeCell ref="A113:B113"/>
    <mergeCell ref="A128:E128"/>
    <mergeCell ref="E147:F147"/>
    <mergeCell ref="E151:F151"/>
    <mergeCell ref="E150:F150"/>
    <mergeCell ref="E142:F142"/>
    <mergeCell ref="B122:C122"/>
    <mergeCell ref="D122:E122"/>
    <mergeCell ref="B123:C123"/>
    <mergeCell ref="D123:E123"/>
    <mergeCell ref="G142:H142"/>
    <mergeCell ref="G39:H39"/>
    <mergeCell ref="A37:B37"/>
    <mergeCell ref="A39:B39"/>
    <mergeCell ref="F46:G46"/>
    <mergeCell ref="F48:G48"/>
    <mergeCell ref="F49:G49"/>
    <mergeCell ref="A40:B40"/>
    <mergeCell ref="A62:I64"/>
    <mergeCell ref="G40:H40"/>
    <mergeCell ref="G41:H41"/>
    <mergeCell ref="G42:H42"/>
    <mergeCell ref="A45:I45"/>
    <mergeCell ref="A41:B41"/>
    <mergeCell ref="A42:B42"/>
    <mergeCell ref="F50:G50"/>
    <mergeCell ref="F51:I52"/>
    <mergeCell ref="A44:I44"/>
  </mergeCells>
  <conditionalFormatting sqref="A121:A127">
    <cfRule type="containsBlanks" dxfId="20" priority="5">
      <formula>LEN(TRIM(A121))=0</formula>
    </cfRule>
  </conditionalFormatting>
  <conditionalFormatting sqref="A133:A138">
    <cfRule type="containsBlanks" dxfId="19" priority="4">
      <formula>LEN(TRIM(A133))=0</formula>
    </cfRule>
  </conditionalFormatting>
  <conditionalFormatting sqref="A27:D27">
    <cfRule type="containsBlanks" dxfId="18" priority="59">
      <formula>LEN(TRIM(A27))=0</formula>
    </cfRule>
  </conditionalFormatting>
  <conditionalFormatting sqref="A27:F27">
    <cfRule type="containsBlanks" dxfId="17" priority="48">
      <formula>LEN(TRIM(A27))=0</formula>
    </cfRule>
  </conditionalFormatting>
  <conditionalFormatting sqref="A28:I31">
    <cfRule type="endsWith" dxfId="16" priority="1" operator="endsWith" text="Other:">
      <formula>RIGHT(A28,LEN("Other:"))="Other:"</formula>
    </cfRule>
  </conditionalFormatting>
  <conditionalFormatting sqref="A111:I115">
    <cfRule type="containsBlanks" dxfId="15" priority="14">
      <formula>LEN(TRIM(A111))=0</formula>
    </cfRule>
  </conditionalFormatting>
  <conditionalFormatting sqref="B6:B7 A28">
    <cfRule type="containsBlanks" dxfId="14" priority="64">
      <formula>LEN(TRIM(A6))=0</formula>
    </cfRule>
  </conditionalFormatting>
  <conditionalFormatting sqref="B34 C37:C39">
    <cfRule type="containsBlanks" dxfId="13" priority="11">
      <formula>LEN(TRIM(B34))=0</formula>
    </cfRule>
  </conditionalFormatting>
  <conditionalFormatting sqref="B133:B138">
    <cfRule type="containsBlanks" dxfId="12" priority="49">
      <formula>LEN(TRIM(B133))=0</formula>
    </cfRule>
  </conditionalFormatting>
  <conditionalFormatting sqref="B8:C8">
    <cfRule type="containsBlanks" dxfId="11" priority="3">
      <formula>LEN(TRIM(B8))=0</formula>
    </cfRule>
  </conditionalFormatting>
  <conditionalFormatting sqref="B133:C138 A120:G120 H6:H7 B10:I12 B13:B15 G15 C17 B24 G24 E57 A57:A59 F59 A62 A66 A72:A79 C73:C79 A81 A95 G143 A148:D150">
    <cfRule type="containsBlanks" dxfId="10" priority="69">
      <formula>LEN(TRIM(A6))=0</formula>
    </cfRule>
  </conditionalFormatting>
  <conditionalFormatting sqref="B121:G127">
    <cfRule type="containsBlanks" dxfId="9" priority="35">
      <formula>LEN(TRIM(B121))=0</formula>
    </cfRule>
  </conditionalFormatting>
  <conditionalFormatting sqref="D36">
    <cfRule type="containsErrors" dxfId="8" priority="45">
      <formula>ISERROR(D36)</formula>
    </cfRule>
  </conditionalFormatting>
  <conditionalFormatting sqref="D133:G138">
    <cfRule type="containsBlanks" dxfId="7" priority="30">
      <formula>LEN(TRIM(D133))=0</formula>
    </cfRule>
  </conditionalFormatting>
  <conditionalFormatting sqref="E37:E39">
    <cfRule type="containsErrors" dxfId="6" priority="7">
      <formula>ISERROR(E37)</formula>
    </cfRule>
  </conditionalFormatting>
  <conditionalFormatting sqref="E144:E145">
    <cfRule type="containsBlanks" dxfId="5" priority="55">
      <formula>LEN(TRIM(E144))=0</formula>
    </cfRule>
  </conditionalFormatting>
  <conditionalFormatting sqref="G120:G127">
    <cfRule type="containsBlanks" dxfId="4" priority="33">
      <formula>LEN(TRIM(G120))=0</formula>
    </cfRule>
  </conditionalFormatting>
  <conditionalFormatting sqref="G146:G150">
    <cfRule type="containsBlanks" dxfId="3" priority="58">
      <formula>LEN(TRIM(G146))=0</formula>
    </cfRule>
  </conditionalFormatting>
  <conditionalFormatting sqref="G36:H36">
    <cfRule type="containsErrors" dxfId="2" priority="47">
      <formula>ISERROR(G36)</formula>
    </cfRule>
  </conditionalFormatting>
  <conditionalFormatting sqref="H120:H127">
    <cfRule type="containsErrors" dxfId="1" priority="32">
      <formula>ISERROR(H120)</formula>
    </cfRule>
  </conditionalFormatting>
  <conditionalFormatting sqref="I8:I9">
    <cfRule type="containsBlanks" dxfId="0" priority="2">
      <formula>LEN(TRIM(I8))=0</formula>
    </cfRule>
  </conditionalFormatting>
  <dataValidations xWindow="739" yWindow="434" count="7">
    <dataValidation type="list" allowBlank="1" showInputMessage="1" showErrorMessage="1" promptTitle="Meals" prompt="Choose meal from Drop down list" sqref="B133" xr:uid="{00000000-0002-0000-0000-000000000000}">
      <formula1>Meals</formula1>
    </dataValidation>
    <dataValidation type="list" allowBlank="1" showInputMessage="1" showErrorMessage="1" errorTitle="Not in List" error="You must choose from the list." promptTitle="Status List" prompt="Select item from Drop Down List" sqref="A27:F27" xr:uid="{00000000-0002-0000-0000-000001000000}">
      <formula1>PresentStatus</formula1>
    </dataValidation>
    <dataValidation type="decimal" allowBlank="1" showInputMessage="1" showErrorMessage="1" errorTitle="Numbers Only" error="Numbers Only no text." sqref="G112:G115 K111:K115" xr:uid="{00000000-0002-0000-0000-000002000000}">
      <formula1>0.01</formula1>
      <formula2>1000000</formula2>
    </dataValidation>
    <dataValidation type="decimal" allowBlank="1" showInputMessage="1" showErrorMessage="1" errorTitle="Numbers Only" error="Numbers Only no text." promptTitle="Number" prompt="You must type numbers, no text." sqref="G111" xr:uid="{00000000-0002-0000-0000-000003000000}">
      <formula1>0.01</formula1>
      <formula2>1000000</formula2>
    </dataValidation>
    <dataValidation type="list" allowBlank="1" showInputMessage="1" showErrorMessage="1" sqref="B134:B138" xr:uid="{00000000-0002-0000-0000-000004000000}">
      <formula1>Meals</formula1>
    </dataValidation>
    <dataValidation type="list" allowBlank="1" showInputMessage="1" showErrorMessage="1" sqref="G121:G127" xr:uid="{00000000-0002-0000-0000-000005000000}">
      <formula1>Ordinary</formula1>
    </dataValidation>
    <dataValidation type="list" allowBlank="1" showInputMessage="1" showErrorMessage="1" promptTitle="Drop down List" prompt="Choose_x000a_A is Ordinary_x000a_N is North of 54th_x000a_P is Airplane_x000a_PA is Airplane 54th North " sqref="G120" xr:uid="{00000000-0002-0000-0000-000006000000}">
      <formula1>Ordinary</formula1>
    </dataValidation>
  </dataValidations>
  <printOptions horizontalCentered="1"/>
  <pageMargins left="0.23622047244094491" right="0.23622047244094491" top="0.74803149606299213" bottom="0.51181102362204722" header="0.31496062992125984" footer="0.31496062992125984"/>
  <pageSetup scale="89" orientation="portrait" verticalDpi="4294967295" r:id="rId1"/>
  <headerFooter>
    <oddFooter>&amp;L&amp;A&amp;RPage &amp;P</oddFooter>
  </headerFooter>
  <rowBreaks count="2" manualBreakCount="2">
    <brk id="52" max="8" man="1"/>
    <brk id="107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8" r:id="rId4" name="Check Box 34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0</xdr:rowOff>
                  </from>
                  <to>
                    <xdr:col>3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5" name="Check Box 40">
              <controlPr defaultSize="0" autoFill="0" autoLine="0" autoPict="0">
                <anchor moveWithCells="1">
                  <from>
                    <xdr:col>0</xdr:col>
                    <xdr:colOff>533400</xdr:colOff>
                    <xdr:row>20</xdr:row>
                    <xdr:rowOff>142875</xdr:rowOff>
                  </from>
                  <to>
                    <xdr:col>1</xdr:col>
                    <xdr:colOff>114300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" name="Check Box 76">
              <controlPr defaultSize="0" autoFill="0" autoLine="0" autoPict="0">
                <anchor moveWithCells="1">
                  <from>
                    <xdr:col>1</xdr:col>
                    <xdr:colOff>552450</xdr:colOff>
                    <xdr:row>46</xdr:row>
                    <xdr:rowOff>9525</xdr:rowOff>
                  </from>
                  <to>
                    <xdr:col>1</xdr:col>
                    <xdr:colOff>1295400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" name="Check Box 77">
              <controlPr defaultSize="0" autoFill="0" autoLine="0" autoPict="0">
                <anchor moveWithCells="1">
                  <from>
                    <xdr:col>1</xdr:col>
                    <xdr:colOff>1009650</xdr:colOff>
                    <xdr:row>46</xdr:row>
                    <xdr:rowOff>9525</xdr:rowOff>
                  </from>
                  <to>
                    <xdr:col>2</xdr:col>
                    <xdr:colOff>9525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" name="Check Box 79">
              <controlPr defaultSize="0" autoFill="0" autoLine="0" autoPict="0">
                <anchor moveWithCells="1">
                  <from>
                    <xdr:col>1</xdr:col>
                    <xdr:colOff>1524000</xdr:colOff>
                    <xdr:row>46</xdr:row>
                    <xdr:rowOff>9525</xdr:rowOff>
                  </from>
                  <to>
                    <xdr:col>2</xdr:col>
                    <xdr:colOff>523875</xdr:colOff>
                    <xdr:row>47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739" yWindow="434" count="1">
        <x14:dataValidation type="list" allowBlank="1" showInputMessage="1" showErrorMessage="1" promptTitle="Choose from Drop Down" prompt="Choose from List for Fixed Fee" xr:uid="{9B6856AD-B2A6-447A-844C-E2D62AA1510A}">
          <x14:formula1>
            <xm:f>Sheet2!$O$5:$O$9</xm:f>
          </x14:formula1>
          <xm:sqref>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R64"/>
  <sheetViews>
    <sheetView workbookViewId="0"/>
  </sheetViews>
  <sheetFormatPr defaultRowHeight="15" x14ac:dyDescent="0.25"/>
  <cols>
    <col min="1" max="1" width="31.28515625" customWidth="1"/>
    <col min="2" max="2" width="10.7109375" bestFit="1" customWidth="1"/>
    <col min="11" max="11" width="7.28515625" customWidth="1"/>
    <col min="12" max="13" width="14.42578125" bestFit="1" customWidth="1"/>
    <col min="14" max="14" width="6.85546875" customWidth="1"/>
    <col min="15" max="15" width="7.7109375" bestFit="1" customWidth="1"/>
    <col min="16" max="16" width="10.7109375" bestFit="1" customWidth="1"/>
    <col min="17" max="17" width="12.7109375" bestFit="1" customWidth="1"/>
    <col min="18" max="18" width="42.5703125" bestFit="1" customWidth="1"/>
  </cols>
  <sheetData>
    <row r="1" spans="1:18" x14ac:dyDescent="0.25">
      <c r="A1" s="1" t="s">
        <v>69</v>
      </c>
      <c r="B1" s="1" t="s">
        <v>2</v>
      </c>
      <c r="C1" s="1" t="s">
        <v>35</v>
      </c>
      <c r="D1" s="1" t="s">
        <v>98</v>
      </c>
      <c r="E1" s="1" t="s">
        <v>63</v>
      </c>
      <c r="F1" s="1" t="s">
        <v>55</v>
      </c>
      <c r="G1" s="1" t="s">
        <v>74</v>
      </c>
      <c r="H1" s="1" t="s">
        <v>80</v>
      </c>
      <c r="I1" s="1" t="s">
        <v>76</v>
      </c>
      <c r="J1" s="1" t="s">
        <v>142</v>
      </c>
      <c r="K1" s="1" t="s">
        <v>66</v>
      </c>
      <c r="L1" s="1" t="s">
        <v>71</v>
      </c>
      <c r="M1" s="1" t="s">
        <v>117</v>
      </c>
      <c r="O1" s="1" t="s">
        <v>63</v>
      </c>
      <c r="Q1" t="s">
        <v>2</v>
      </c>
      <c r="R1" s="36">
        <v>43556</v>
      </c>
    </row>
    <row r="2" spans="1:18" x14ac:dyDescent="0.25">
      <c r="A2">
        <v>1</v>
      </c>
      <c r="B2" s="36">
        <v>42644</v>
      </c>
      <c r="C2">
        <v>88</v>
      </c>
      <c r="D2">
        <v>88</v>
      </c>
      <c r="E2">
        <v>41.72</v>
      </c>
      <c r="F2">
        <v>44.93</v>
      </c>
      <c r="G2">
        <v>41.72</v>
      </c>
      <c r="H2">
        <v>44.93</v>
      </c>
      <c r="I2">
        <v>0</v>
      </c>
      <c r="J2">
        <v>110</v>
      </c>
      <c r="K2">
        <v>560</v>
      </c>
      <c r="L2">
        <v>880</v>
      </c>
      <c r="M2">
        <v>880</v>
      </c>
      <c r="O2" s="1" t="s">
        <v>55</v>
      </c>
      <c r="Q2" t="s">
        <v>64</v>
      </c>
      <c r="R2" t="s">
        <v>55</v>
      </c>
    </row>
    <row r="3" spans="1:18" x14ac:dyDescent="0.25">
      <c r="A3">
        <v>2</v>
      </c>
      <c r="B3" s="36">
        <v>42826</v>
      </c>
      <c r="C3">
        <v>88</v>
      </c>
      <c r="D3">
        <v>88</v>
      </c>
      <c r="E3">
        <v>42.83</v>
      </c>
      <c r="F3">
        <v>46.12</v>
      </c>
      <c r="G3">
        <v>42.83</v>
      </c>
      <c r="H3">
        <v>46.12</v>
      </c>
      <c r="I3">
        <v>0</v>
      </c>
      <c r="J3">
        <v>110</v>
      </c>
      <c r="K3">
        <v>560</v>
      </c>
      <c r="L3">
        <v>880</v>
      </c>
      <c r="M3">
        <v>880</v>
      </c>
      <c r="O3" s="1" t="s">
        <v>74</v>
      </c>
    </row>
    <row r="4" spans="1:18" x14ac:dyDescent="0.25">
      <c r="A4">
        <v>3</v>
      </c>
      <c r="B4" s="36">
        <v>43009</v>
      </c>
      <c r="C4">
        <v>88</v>
      </c>
      <c r="D4">
        <v>88</v>
      </c>
      <c r="E4">
        <v>42.55</v>
      </c>
      <c r="F4">
        <v>45.82</v>
      </c>
      <c r="G4">
        <v>42.55</v>
      </c>
      <c r="H4">
        <v>45.82</v>
      </c>
      <c r="I4">
        <v>0</v>
      </c>
      <c r="J4">
        <v>110</v>
      </c>
      <c r="K4">
        <v>560</v>
      </c>
      <c r="L4">
        <v>880</v>
      </c>
      <c r="M4">
        <v>880</v>
      </c>
      <c r="O4" s="1" t="s">
        <v>80</v>
      </c>
    </row>
    <row r="5" spans="1:18" x14ac:dyDescent="0.25">
      <c r="A5">
        <v>4</v>
      </c>
      <c r="B5" s="36">
        <v>43191</v>
      </c>
      <c r="C5">
        <v>88</v>
      </c>
      <c r="D5">
        <v>88</v>
      </c>
      <c r="E5">
        <v>44.83</v>
      </c>
      <c r="F5">
        <v>48.28</v>
      </c>
      <c r="G5">
        <v>44.83</v>
      </c>
      <c r="H5">
        <v>48.28</v>
      </c>
      <c r="I5">
        <v>0</v>
      </c>
      <c r="J5">
        <v>110</v>
      </c>
      <c r="K5">
        <v>560</v>
      </c>
      <c r="L5">
        <v>880</v>
      </c>
      <c r="M5">
        <v>880</v>
      </c>
      <c r="O5" s="1" t="s">
        <v>66</v>
      </c>
    </row>
    <row r="6" spans="1:18" x14ac:dyDescent="0.25">
      <c r="A6">
        <v>5</v>
      </c>
      <c r="B6" s="36">
        <v>43374</v>
      </c>
      <c r="C6">
        <v>88</v>
      </c>
      <c r="D6">
        <v>88</v>
      </c>
      <c r="E6">
        <v>45.35</v>
      </c>
      <c r="F6">
        <v>48.83</v>
      </c>
      <c r="G6">
        <v>45.38</v>
      </c>
      <c r="H6">
        <v>48.83</v>
      </c>
      <c r="I6">
        <v>0</v>
      </c>
      <c r="J6">
        <v>110</v>
      </c>
      <c r="K6">
        <v>560</v>
      </c>
      <c r="L6">
        <v>880</v>
      </c>
      <c r="M6">
        <v>880</v>
      </c>
      <c r="O6" s="1" t="s">
        <v>117</v>
      </c>
    </row>
    <row r="7" spans="1:18" x14ac:dyDescent="0.25">
      <c r="A7">
        <v>6</v>
      </c>
      <c r="B7" s="36">
        <v>43556</v>
      </c>
      <c r="C7">
        <v>88</v>
      </c>
      <c r="D7">
        <v>88</v>
      </c>
      <c r="E7">
        <v>45.14</v>
      </c>
      <c r="F7">
        <v>48.61</v>
      </c>
      <c r="G7">
        <v>45.14</v>
      </c>
      <c r="H7">
        <v>48.61</v>
      </c>
      <c r="I7">
        <v>0</v>
      </c>
      <c r="J7">
        <v>110</v>
      </c>
      <c r="K7">
        <v>560</v>
      </c>
      <c r="L7">
        <v>880</v>
      </c>
      <c r="M7">
        <v>880</v>
      </c>
      <c r="O7" s="1" t="s">
        <v>71</v>
      </c>
    </row>
    <row r="8" spans="1:18" x14ac:dyDescent="0.25">
      <c r="A8">
        <v>7</v>
      </c>
      <c r="B8" s="36">
        <v>43739</v>
      </c>
      <c r="C8">
        <v>88</v>
      </c>
      <c r="D8">
        <v>88</v>
      </c>
      <c r="E8">
        <v>45.52</v>
      </c>
      <c r="F8">
        <v>49.02</v>
      </c>
      <c r="G8">
        <v>45.52</v>
      </c>
      <c r="H8">
        <v>49.02</v>
      </c>
      <c r="I8">
        <v>0</v>
      </c>
      <c r="J8">
        <v>110</v>
      </c>
      <c r="K8">
        <v>560</v>
      </c>
      <c r="L8">
        <v>880</v>
      </c>
      <c r="M8">
        <v>880</v>
      </c>
      <c r="O8" s="1" t="s">
        <v>142</v>
      </c>
    </row>
    <row r="9" spans="1:18" x14ac:dyDescent="0.25">
      <c r="A9">
        <v>8</v>
      </c>
      <c r="B9" s="36">
        <v>43922</v>
      </c>
      <c r="C9">
        <v>88</v>
      </c>
      <c r="D9">
        <v>88</v>
      </c>
      <c r="E9">
        <v>46.25</v>
      </c>
      <c r="F9">
        <v>49.8</v>
      </c>
      <c r="G9">
        <v>46.25</v>
      </c>
      <c r="H9">
        <v>49.8</v>
      </c>
      <c r="I9">
        <v>0</v>
      </c>
      <c r="J9">
        <v>110</v>
      </c>
      <c r="K9">
        <v>560</v>
      </c>
      <c r="L9">
        <v>880</v>
      </c>
      <c r="M9">
        <v>880</v>
      </c>
      <c r="O9" s="1" t="s">
        <v>76</v>
      </c>
    </row>
    <row r="10" spans="1:18" x14ac:dyDescent="0.25">
      <c r="A10">
        <v>9</v>
      </c>
      <c r="B10" s="36">
        <v>44105</v>
      </c>
      <c r="C10">
        <v>88</v>
      </c>
      <c r="D10">
        <v>88</v>
      </c>
      <c r="E10">
        <v>45.35</v>
      </c>
      <c r="F10">
        <v>48.83</v>
      </c>
      <c r="G10">
        <v>45.35</v>
      </c>
      <c r="H10">
        <v>48.83</v>
      </c>
      <c r="I10">
        <v>0</v>
      </c>
      <c r="J10">
        <v>110</v>
      </c>
      <c r="K10">
        <v>560</v>
      </c>
      <c r="L10">
        <v>880</v>
      </c>
      <c r="M10">
        <v>880</v>
      </c>
    </row>
    <row r="11" spans="1:18" x14ac:dyDescent="0.25">
      <c r="A11">
        <v>10</v>
      </c>
      <c r="B11" s="36">
        <v>44197</v>
      </c>
      <c r="C11">
        <v>92</v>
      </c>
      <c r="D11">
        <v>92</v>
      </c>
      <c r="E11">
        <v>45.35</v>
      </c>
      <c r="F11">
        <v>48.83</v>
      </c>
      <c r="G11">
        <v>45.35</v>
      </c>
      <c r="H11">
        <v>48.83</v>
      </c>
      <c r="I11">
        <v>0</v>
      </c>
      <c r="J11">
        <v>115</v>
      </c>
      <c r="K11">
        <v>585</v>
      </c>
      <c r="L11">
        <v>920</v>
      </c>
      <c r="M11">
        <v>920</v>
      </c>
    </row>
    <row r="12" spans="1:18" x14ac:dyDescent="0.25">
      <c r="A12">
        <v>11</v>
      </c>
      <c r="B12" s="36">
        <v>44287</v>
      </c>
      <c r="C12">
        <v>92</v>
      </c>
      <c r="D12">
        <v>92</v>
      </c>
      <c r="E12">
        <v>47.36</v>
      </c>
      <c r="F12">
        <v>50.99</v>
      </c>
      <c r="G12">
        <v>47.36</v>
      </c>
      <c r="H12">
        <v>50.99</v>
      </c>
      <c r="I12">
        <v>0</v>
      </c>
      <c r="J12">
        <v>115</v>
      </c>
      <c r="K12">
        <v>585</v>
      </c>
      <c r="L12">
        <v>920</v>
      </c>
      <c r="M12">
        <v>920</v>
      </c>
    </row>
    <row r="13" spans="1:18" x14ac:dyDescent="0.25">
      <c r="A13">
        <v>12</v>
      </c>
      <c r="B13" s="36">
        <v>44470</v>
      </c>
      <c r="C13">
        <v>92</v>
      </c>
      <c r="D13">
        <v>92</v>
      </c>
      <c r="E13" s="55">
        <v>48.5</v>
      </c>
      <c r="F13">
        <v>52.22</v>
      </c>
      <c r="G13">
        <v>48.5</v>
      </c>
      <c r="H13" s="55">
        <v>52.22</v>
      </c>
      <c r="I13">
        <v>0</v>
      </c>
      <c r="J13">
        <v>115</v>
      </c>
      <c r="K13">
        <v>585</v>
      </c>
      <c r="L13">
        <v>920</v>
      </c>
      <c r="M13">
        <v>920</v>
      </c>
    </row>
    <row r="14" spans="1:18" x14ac:dyDescent="0.25">
      <c r="A14">
        <v>13</v>
      </c>
      <c r="B14" s="36">
        <v>44652</v>
      </c>
      <c r="C14">
        <v>92</v>
      </c>
      <c r="D14">
        <v>92</v>
      </c>
      <c r="E14" s="55">
        <v>50.78</v>
      </c>
      <c r="F14">
        <v>53.92</v>
      </c>
      <c r="G14">
        <v>50.78</v>
      </c>
      <c r="H14" s="55">
        <v>53.92</v>
      </c>
      <c r="I14">
        <v>0</v>
      </c>
      <c r="J14">
        <v>115</v>
      </c>
      <c r="K14">
        <v>585</v>
      </c>
      <c r="L14">
        <v>920</v>
      </c>
      <c r="M14">
        <v>920</v>
      </c>
    </row>
    <row r="15" spans="1:18" x14ac:dyDescent="0.25">
      <c r="A15">
        <v>14</v>
      </c>
      <c r="B15" s="36">
        <v>44835</v>
      </c>
      <c r="C15">
        <v>92</v>
      </c>
      <c r="D15">
        <v>92</v>
      </c>
      <c r="E15" s="55">
        <v>55.48</v>
      </c>
      <c r="F15">
        <v>59.74</v>
      </c>
      <c r="G15">
        <v>55.48</v>
      </c>
      <c r="H15" s="55">
        <v>59.74</v>
      </c>
      <c r="I15">
        <v>0</v>
      </c>
      <c r="J15">
        <v>115</v>
      </c>
      <c r="K15">
        <v>585</v>
      </c>
      <c r="L15">
        <v>920</v>
      </c>
      <c r="M15">
        <v>920</v>
      </c>
    </row>
    <row r="16" spans="1:18" x14ac:dyDescent="0.25">
      <c r="A16">
        <v>15</v>
      </c>
      <c r="B16" s="36">
        <v>45017</v>
      </c>
      <c r="C16">
        <v>92</v>
      </c>
      <c r="D16">
        <v>92</v>
      </c>
      <c r="E16" s="55">
        <v>54.82</v>
      </c>
      <c r="F16">
        <v>59.03</v>
      </c>
      <c r="G16">
        <v>54.82</v>
      </c>
      <c r="H16" s="55">
        <v>59.03</v>
      </c>
      <c r="I16">
        <v>0</v>
      </c>
      <c r="J16">
        <v>115</v>
      </c>
      <c r="K16">
        <v>585</v>
      </c>
      <c r="L16">
        <v>920</v>
      </c>
      <c r="M16">
        <v>920</v>
      </c>
    </row>
    <row r="17" spans="1:13" x14ac:dyDescent="0.25">
      <c r="A17">
        <v>16</v>
      </c>
      <c r="B17" s="36">
        <v>45200</v>
      </c>
      <c r="C17">
        <v>92</v>
      </c>
      <c r="D17">
        <v>92</v>
      </c>
      <c r="E17" s="55">
        <v>57.03</v>
      </c>
      <c r="F17">
        <v>61.41</v>
      </c>
      <c r="G17">
        <v>57.03</v>
      </c>
      <c r="H17" s="55">
        <v>61.41</v>
      </c>
      <c r="I17">
        <v>0</v>
      </c>
      <c r="J17">
        <v>115</v>
      </c>
      <c r="K17">
        <v>585</v>
      </c>
      <c r="L17">
        <v>920</v>
      </c>
      <c r="M17">
        <v>920</v>
      </c>
    </row>
    <row r="18" spans="1:13" x14ac:dyDescent="0.25">
      <c r="A18">
        <v>17</v>
      </c>
      <c r="B18" s="36">
        <v>45383</v>
      </c>
      <c r="C18">
        <v>92</v>
      </c>
      <c r="D18">
        <v>92</v>
      </c>
      <c r="E18" s="55">
        <v>54.96</v>
      </c>
      <c r="F18">
        <v>59.18</v>
      </c>
      <c r="G18" s="55">
        <v>54.96</v>
      </c>
      <c r="H18">
        <v>59.18</v>
      </c>
      <c r="I18">
        <v>0</v>
      </c>
      <c r="J18">
        <v>115</v>
      </c>
      <c r="K18">
        <v>585</v>
      </c>
      <c r="L18">
        <v>920</v>
      </c>
      <c r="M18">
        <v>920</v>
      </c>
    </row>
    <row r="19" spans="1:13" x14ac:dyDescent="0.25">
      <c r="A19">
        <v>18</v>
      </c>
      <c r="B19" s="36">
        <v>45566</v>
      </c>
      <c r="C19">
        <v>92</v>
      </c>
      <c r="D19">
        <v>92</v>
      </c>
      <c r="E19" s="55">
        <v>57.24</v>
      </c>
      <c r="F19">
        <v>61.64</v>
      </c>
      <c r="G19" s="55">
        <v>57.24</v>
      </c>
      <c r="H19">
        <v>61.64</v>
      </c>
      <c r="I19">
        <v>0</v>
      </c>
      <c r="J19">
        <v>115</v>
      </c>
      <c r="K19">
        <v>585</v>
      </c>
      <c r="L19">
        <v>920</v>
      </c>
      <c r="M19">
        <v>920</v>
      </c>
    </row>
    <row r="20" spans="1:13" x14ac:dyDescent="0.25">
      <c r="A20">
        <v>19</v>
      </c>
      <c r="B20" s="36">
        <v>45748</v>
      </c>
      <c r="C20">
        <v>92</v>
      </c>
      <c r="D20">
        <v>92</v>
      </c>
      <c r="E20" s="55">
        <v>57.07</v>
      </c>
      <c r="F20">
        <v>61.45</v>
      </c>
      <c r="G20" s="55">
        <v>57.07</v>
      </c>
      <c r="H20">
        <v>61.45</v>
      </c>
      <c r="I20">
        <v>0</v>
      </c>
      <c r="J20">
        <v>115</v>
      </c>
      <c r="K20">
        <v>585</v>
      </c>
      <c r="L20">
        <v>920</v>
      </c>
      <c r="M20">
        <v>920</v>
      </c>
    </row>
    <row r="21" spans="1:13" x14ac:dyDescent="0.25">
      <c r="A21">
        <v>20</v>
      </c>
      <c r="B21" s="36">
        <v>45931</v>
      </c>
      <c r="C21">
        <v>92</v>
      </c>
      <c r="D21">
        <v>92</v>
      </c>
      <c r="E21" s="55">
        <v>55.55</v>
      </c>
      <c r="F21">
        <v>59.81</v>
      </c>
      <c r="G21" s="55">
        <v>55.55</v>
      </c>
      <c r="H21">
        <v>59.81</v>
      </c>
      <c r="I21">
        <v>0</v>
      </c>
      <c r="J21">
        <v>115</v>
      </c>
      <c r="K21">
        <v>585</v>
      </c>
      <c r="L21">
        <v>920</v>
      </c>
      <c r="M21">
        <v>920</v>
      </c>
    </row>
    <row r="22" spans="1:13" x14ac:dyDescent="0.25">
      <c r="A22">
        <v>21</v>
      </c>
      <c r="B22" s="36">
        <v>46113</v>
      </c>
      <c r="C22">
        <v>92</v>
      </c>
      <c r="D22">
        <v>92</v>
      </c>
      <c r="E22" s="55">
        <v>54.99</v>
      </c>
      <c r="F22">
        <v>59.22</v>
      </c>
      <c r="G22" s="55">
        <v>54.99</v>
      </c>
      <c r="H22">
        <v>59.22</v>
      </c>
      <c r="I22">
        <v>0</v>
      </c>
      <c r="J22">
        <v>115</v>
      </c>
      <c r="K22">
        <v>585</v>
      </c>
      <c r="L22">
        <v>920</v>
      </c>
      <c r="M22">
        <v>920</v>
      </c>
    </row>
    <row r="23" spans="1:13" x14ac:dyDescent="0.25">
      <c r="A23">
        <v>22</v>
      </c>
      <c r="B23" s="36">
        <v>46296</v>
      </c>
      <c r="C23">
        <v>92</v>
      </c>
      <c r="D23">
        <v>92</v>
      </c>
      <c r="E23" s="55">
        <v>54.99</v>
      </c>
      <c r="F23">
        <v>59.22</v>
      </c>
      <c r="G23" s="55">
        <v>54.99</v>
      </c>
      <c r="H23">
        <v>59.22</v>
      </c>
      <c r="I23">
        <v>0</v>
      </c>
      <c r="J23">
        <v>115</v>
      </c>
      <c r="K23">
        <v>585</v>
      </c>
      <c r="L23">
        <v>920</v>
      </c>
      <c r="M23">
        <v>920</v>
      </c>
    </row>
    <row r="24" spans="1:13" x14ac:dyDescent="0.25">
      <c r="A24">
        <v>23</v>
      </c>
      <c r="B24" s="36">
        <v>72776</v>
      </c>
      <c r="C24">
        <v>92</v>
      </c>
      <c r="D24">
        <v>92</v>
      </c>
      <c r="E24">
        <v>50</v>
      </c>
      <c r="F24">
        <v>50</v>
      </c>
      <c r="G24">
        <v>50</v>
      </c>
      <c r="H24">
        <v>50</v>
      </c>
      <c r="I24">
        <v>0</v>
      </c>
      <c r="J24">
        <v>80</v>
      </c>
      <c r="K24">
        <v>525</v>
      </c>
      <c r="L24">
        <v>840</v>
      </c>
      <c r="M24">
        <v>840</v>
      </c>
    </row>
    <row r="25" spans="1:13" x14ac:dyDescent="0.25">
      <c r="A25" s="36"/>
    </row>
    <row r="26" spans="1:13" x14ac:dyDescent="0.25">
      <c r="A26" s="36"/>
    </row>
    <row r="28" spans="1:13" x14ac:dyDescent="0.25">
      <c r="A28" s="1" t="s">
        <v>43</v>
      </c>
    </row>
    <row r="29" spans="1:13" x14ac:dyDescent="0.25">
      <c r="A29" s="3">
        <v>25</v>
      </c>
    </row>
    <row r="31" spans="1:13" x14ac:dyDescent="0.25">
      <c r="A31" s="1" t="s">
        <v>44</v>
      </c>
    </row>
    <row r="32" spans="1:13" x14ac:dyDescent="0.25">
      <c r="A32" s="14">
        <v>920</v>
      </c>
      <c r="H32" s="1"/>
      <c r="I32" s="1"/>
      <c r="J32" s="1"/>
    </row>
    <row r="33" spans="1:10" x14ac:dyDescent="0.25">
      <c r="H33" s="30"/>
      <c r="I33" s="30"/>
      <c r="J33" s="30"/>
    </row>
    <row r="34" spans="1:10" x14ac:dyDescent="0.25">
      <c r="A34" s="9" t="s">
        <v>52</v>
      </c>
      <c r="B34" s="9" t="s">
        <v>53</v>
      </c>
      <c r="H34" s="30" t="s">
        <v>72</v>
      </c>
      <c r="I34" s="30"/>
      <c r="J34" s="30"/>
    </row>
    <row r="35" spans="1:10" x14ac:dyDescent="0.25">
      <c r="A35" s="35" t="s">
        <v>102</v>
      </c>
      <c r="B35" s="11">
        <v>16</v>
      </c>
      <c r="H35" s="30" t="b">
        <v>0</v>
      </c>
      <c r="I35" s="30"/>
      <c r="J35" s="30"/>
    </row>
    <row r="36" spans="1:10" x14ac:dyDescent="0.25">
      <c r="A36" s="35" t="s">
        <v>103</v>
      </c>
      <c r="B36" s="11">
        <v>23</v>
      </c>
    </row>
    <row r="37" spans="1:10" x14ac:dyDescent="0.25">
      <c r="A37" s="35" t="s">
        <v>104</v>
      </c>
      <c r="B37" s="11">
        <v>31</v>
      </c>
    </row>
    <row r="38" spans="1:10" x14ac:dyDescent="0.25">
      <c r="A38" s="35" t="s">
        <v>105</v>
      </c>
      <c r="B38" s="11">
        <f>B35+B36</f>
        <v>39</v>
      </c>
    </row>
    <row r="39" spans="1:10" x14ac:dyDescent="0.25">
      <c r="A39" s="35" t="s">
        <v>106</v>
      </c>
      <c r="B39" s="11">
        <f>B36+B37</f>
        <v>54</v>
      </c>
    </row>
    <row r="40" spans="1:10" x14ac:dyDescent="0.25">
      <c r="A40" s="35" t="s">
        <v>107</v>
      </c>
      <c r="B40" s="11">
        <f>B35+B36+B37</f>
        <v>70</v>
      </c>
    </row>
    <row r="41" spans="1:10" x14ac:dyDescent="0.25">
      <c r="A41" s="35" t="s">
        <v>108</v>
      </c>
      <c r="B41" s="11">
        <v>0</v>
      </c>
      <c r="E41" s="11"/>
    </row>
    <row r="42" spans="1:10" x14ac:dyDescent="0.25">
      <c r="A42" s="35" t="s">
        <v>109</v>
      </c>
      <c r="B42" s="11">
        <v>0</v>
      </c>
      <c r="E42" s="11"/>
    </row>
    <row r="43" spans="1:10" x14ac:dyDescent="0.25">
      <c r="A43" s="35" t="s">
        <v>110</v>
      </c>
      <c r="B43" s="11">
        <v>0</v>
      </c>
      <c r="E43" s="11"/>
    </row>
    <row r="44" spans="1:10" x14ac:dyDescent="0.25">
      <c r="A44" s="35" t="s">
        <v>111</v>
      </c>
      <c r="B44" s="11">
        <v>0</v>
      </c>
      <c r="E44" s="11"/>
    </row>
    <row r="45" spans="1:10" x14ac:dyDescent="0.25">
      <c r="A45" s="35" t="s">
        <v>112</v>
      </c>
      <c r="B45" s="11">
        <v>0</v>
      </c>
      <c r="E45" s="11"/>
    </row>
    <row r="46" spans="1:10" x14ac:dyDescent="0.25">
      <c r="A46" s="35" t="s">
        <v>113</v>
      </c>
      <c r="B46" s="11">
        <v>0</v>
      </c>
      <c r="E46" s="11"/>
    </row>
    <row r="48" spans="1:10" x14ac:dyDescent="0.25">
      <c r="A48" s="22" t="s">
        <v>24</v>
      </c>
    </row>
    <row r="49" spans="1:7" x14ac:dyDescent="0.25">
      <c r="A49" s="10" t="s">
        <v>90</v>
      </c>
    </row>
    <row r="50" spans="1:7" x14ac:dyDescent="0.25">
      <c r="A50" s="10" t="s">
        <v>91</v>
      </c>
    </row>
    <row r="51" spans="1:7" x14ac:dyDescent="0.25">
      <c r="A51" s="10" t="s">
        <v>92</v>
      </c>
    </row>
    <row r="52" spans="1:7" x14ac:dyDescent="0.25">
      <c r="A52" s="10" t="s">
        <v>93</v>
      </c>
    </row>
    <row r="53" spans="1:7" x14ac:dyDescent="0.25">
      <c r="A53" s="10" t="s">
        <v>57</v>
      </c>
    </row>
    <row r="54" spans="1:7" x14ac:dyDescent="0.25">
      <c r="A54" s="10"/>
    </row>
    <row r="56" spans="1:7" x14ac:dyDescent="0.25">
      <c r="A56" s="22" t="s">
        <v>62</v>
      </c>
    </row>
    <row r="57" spans="1:7" x14ac:dyDescent="0.25">
      <c r="A57">
        <v>0.25</v>
      </c>
      <c r="B57" t="s">
        <v>87</v>
      </c>
    </row>
    <row r="58" spans="1:7" x14ac:dyDescent="0.25">
      <c r="A58">
        <v>0.05</v>
      </c>
      <c r="B58" t="s">
        <v>88</v>
      </c>
    </row>
    <row r="60" spans="1:7" x14ac:dyDescent="0.25">
      <c r="A60" t="s">
        <v>115</v>
      </c>
    </row>
    <row r="61" spans="1:7" x14ac:dyDescent="0.25">
      <c r="A61" t="s">
        <v>2</v>
      </c>
      <c r="B61" t="s">
        <v>102</v>
      </c>
      <c r="C61" t="s">
        <v>103</v>
      </c>
      <c r="D61" t="s">
        <v>104</v>
      </c>
      <c r="E61" t="s">
        <v>105</v>
      </c>
      <c r="F61" t="s">
        <v>106</v>
      </c>
      <c r="G61" t="s">
        <v>107</v>
      </c>
    </row>
    <row r="62" spans="1:7" x14ac:dyDescent="0.25">
      <c r="A62" s="36">
        <v>43922</v>
      </c>
      <c r="B62">
        <v>10</v>
      </c>
      <c r="C62">
        <v>18</v>
      </c>
      <c r="D62">
        <v>23</v>
      </c>
      <c r="E62">
        <v>28</v>
      </c>
      <c r="F62">
        <v>41</v>
      </c>
      <c r="G62">
        <v>51</v>
      </c>
    </row>
    <row r="63" spans="1:7" x14ac:dyDescent="0.25">
      <c r="A63" s="36">
        <v>45383</v>
      </c>
      <c r="B63">
        <v>10</v>
      </c>
      <c r="C63">
        <v>18</v>
      </c>
      <c r="D63">
        <v>23</v>
      </c>
      <c r="E63">
        <v>28</v>
      </c>
      <c r="F63">
        <v>41</v>
      </c>
      <c r="G63">
        <v>51</v>
      </c>
    </row>
    <row r="64" spans="1:7" x14ac:dyDescent="0.25">
      <c r="A64" s="36">
        <v>45487</v>
      </c>
      <c r="B64">
        <v>16</v>
      </c>
      <c r="C64">
        <v>23</v>
      </c>
      <c r="D64">
        <v>31</v>
      </c>
      <c r="E64" s="56">
        <v>39</v>
      </c>
      <c r="F64">
        <v>54</v>
      </c>
      <c r="G64">
        <v>70</v>
      </c>
    </row>
  </sheetData>
  <sortState xmlns:xlrd2="http://schemas.microsoft.com/office/spreadsheetml/2017/richdata2" ref="O1:O3">
    <sortCondition ref="O1:O3"/>
  </sortState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E65BEDC5FB354FA55C1A5E8AC8B630" ma:contentTypeVersion="14" ma:contentTypeDescription="Create a new document." ma:contentTypeScope="" ma:versionID="c0a98728bc84ec2d80d9d4a94322fc5a">
  <xsd:schema xmlns:xsd="http://www.w3.org/2001/XMLSchema" xmlns:xs="http://www.w3.org/2001/XMLSchema" xmlns:p="http://schemas.microsoft.com/office/2006/metadata/properties" xmlns:ns2="47a5c9cb-61bc-4bd7-a481-ab1d28605ccc" xmlns:ns3="49399137-9c09-43fa-a118-11cc6f78e035" targetNamespace="http://schemas.microsoft.com/office/2006/metadata/properties" ma:root="true" ma:fieldsID="a3ac344462ee5db0b2517a10f82daed9" ns2:_="" ns3:_="">
    <xsd:import namespace="47a5c9cb-61bc-4bd7-a481-ab1d28605ccc"/>
    <xsd:import namespace="49399137-9c09-43fa-a118-11cc6f78e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5c9cb-61bc-4bd7-a481-ab1d28605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d863720-ce9f-47c2-8a14-323d36181e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99137-9c09-43fa-a118-11cc6f78e0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d7b998-a293-427a-a49c-1f3544baa77a}" ma:internalName="TaxCatchAll" ma:showField="CatchAllData" ma:web="49399137-9c09-43fa-a118-11cc6f78e0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a5c9cb-61bc-4bd7-a481-ab1d28605ccc">
      <Terms xmlns="http://schemas.microsoft.com/office/infopath/2007/PartnerControls"/>
    </lcf76f155ced4ddcb4097134ff3c332f>
    <TaxCatchAll xmlns="49399137-9c09-43fa-a118-11cc6f78e035" xsi:nil="true"/>
  </documentManagement>
</p:properties>
</file>

<file path=customXml/itemProps1.xml><?xml version="1.0" encoding="utf-8"?>
<ds:datastoreItem xmlns:ds="http://schemas.openxmlformats.org/officeDocument/2006/customXml" ds:itemID="{CC7723B9-C738-47C9-8534-ADF50F2098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C3340D-E9E6-4ECA-B370-C8B1D63CA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5c9cb-61bc-4bd7-a481-ab1d28605ccc"/>
    <ds:schemaRef ds:uri="49399137-9c09-43fa-a118-11cc6f78e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FE3100-A341-4841-95DE-F8D1A4ACC140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47a5c9cb-61bc-4bd7-a481-ab1d28605ccc"/>
    <ds:schemaRef ds:uri="http://purl.org/dc/dcmitype/"/>
    <ds:schemaRef ds:uri="49399137-9c09-43fa-a118-11cc6f78e035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June 2026</vt:lpstr>
      <vt:lpstr>Sheet2</vt:lpstr>
      <vt:lpstr>Absence</vt:lpstr>
      <vt:lpstr>CostPerPage</vt:lpstr>
      <vt:lpstr>CostPerPage2</vt:lpstr>
      <vt:lpstr>Final</vt:lpstr>
      <vt:lpstr>Fixed</vt:lpstr>
      <vt:lpstr>FixedFee</vt:lpstr>
      <vt:lpstr>Meals</vt:lpstr>
      <vt:lpstr>Ordinary</vt:lpstr>
      <vt:lpstr>PresentStatus</vt:lpstr>
      <vt:lpstr>'June 2026'!Print_Area</vt:lpstr>
      <vt:lpstr>Rates</vt:lpstr>
      <vt:lpstr>tariffdate</vt:lpstr>
      <vt:lpstr>TravelRate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Boyko</dc:creator>
  <cp:keywords/>
  <cp:lastModifiedBy>Schmunk, Cameron LAS</cp:lastModifiedBy>
  <cp:lastPrinted>2026-08-10T17:23:01Z</cp:lastPrinted>
  <dcterms:created xsi:type="dcterms:W3CDTF">2015-03-16T21:24:10Z</dcterms:created>
  <dcterms:modified xsi:type="dcterms:W3CDTF">2026-08-10T17:24:56Z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0x010100F3E65BEDC5FB354FA55C1A5E8AC8B630</vt:lpwstr>
  </property>
  <property fmtid="{D5CDD505-2E9C-101B-9397-08002B2CF9AE}" pid="3" name="Order">
    <vt:r8>36800</vt:r8>
  </property>
  <property fmtid="{D5CDD505-2E9C-101B-9397-08002B2CF9AE}" pid="4" name="MediaServiceImageTags">
    <vt:lpwstr/>
  </property>
</Properties>
</file>